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apkova\Documents\ŠTATISTIKA\FORMULARE\na 2021 formuláre štatist\Formuláre 2021 DEF\"/>
    </mc:Choice>
  </mc:AlternateContent>
  <bookViews>
    <workbookView xWindow="120" yWindow="-90" windowWidth="12120" windowHeight="9120" tabRatio="876"/>
  </bookViews>
  <sheets>
    <sheet name="Titulná strana" sheetId="18" r:id="rId1"/>
    <sheet name="1. modul" sheetId="1" r:id="rId2"/>
    <sheet name="2. modul_1" sheetId="2" r:id="rId3"/>
    <sheet name="2. modul_2" sheetId="4" r:id="rId4"/>
    <sheet name="2. modul_3" sheetId="14" r:id="rId5"/>
    <sheet name="2. modul_4" sheetId="15" r:id="rId6"/>
    <sheet name="2. modul_5" sheetId="16" r:id="rId7"/>
    <sheet name="3. a 4. modul" sheetId="5" r:id="rId8"/>
    <sheet name="5. modul_1" sheetId="7" r:id="rId9"/>
    <sheet name="5. modul_2" sheetId="13" r:id="rId10"/>
    <sheet name="6. modul_1" sheetId="10" r:id="rId11"/>
    <sheet name="6. modul_2" sheetId="12" r:id="rId12"/>
    <sheet name="7. modul" sheetId="9" r:id="rId13"/>
  </sheets>
  <externalReferences>
    <externalReference r:id="rId14"/>
  </externalReferences>
  <definedNames>
    <definedName name="_xlnm.Print_Area" localSheetId="7">'3. a 4. modul'!$A$1:$T$71</definedName>
    <definedName name="_xlnm.Print_Area" localSheetId="12">'7. modul'!$A$1:$G$33</definedName>
  </definedNames>
  <calcPr calcId="162913"/>
</workbook>
</file>

<file path=xl/calcChain.xml><?xml version="1.0" encoding="utf-8"?>
<calcChain xmlns="http://schemas.openxmlformats.org/spreadsheetml/2006/main">
  <c r="D24" i="1" l="1"/>
  <c r="Q19" i="16" l="1"/>
  <c r="Q18" i="16"/>
  <c r="Q16" i="16"/>
  <c r="Q15" i="16"/>
  <c r="Q13" i="16"/>
  <c r="Q12" i="16"/>
  <c r="Q11" i="16"/>
  <c r="Q10" i="16"/>
  <c r="Q9" i="16"/>
  <c r="Q8" i="16"/>
  <c r="P19" i="16"/>
  <c r="P18" i="16"/>
  <c r="P16" i="16"/>
  <c r="P15" i="16"/>
  <c r="P9" i="16"/>
  <c r="P10" i="16"/>
  <c r="P11" i="16"/>
  <c r="P12" i="16"/>
  <c r="P13" i="16"/>
  <c r="P8" i="16"/>
  <c r="E8" i="1" l="1"/>
  <c r="D8" i="1"/>
  <c r="H21" i="10" l="1"/>
  <c r="H22" i="10" s="1"/>
  <c r="H40" i="7"/>
  <c r="H50" i="7"/>
  <c r="H47" i="7"/>
  <c r="H53" i="7"/>
  <c r="H47" i="10"/>
  <c r="H54" i="10" s="1"/>
  <c r="H40" i="10"/>
  <c r="N30" i="14"/>
  <c r="N9" i="14" s="1"/>
  <c r="N10" i="14" s="1"/>
  <c r="N8" i="14"/>
  <c r="F8" i="2"/>
  <c r="F30" i="2"/>
  <c r="F37" i="2"/>
  <c r="F38" i="2" s="1"/>
  <c r="F18" i="2"/>
  <c r="F28" i="2"/>
  <c r="F9" i="2" s="1"/>
  <c r="G8" i="2"/>
  <c r="G30" i="2"/>
  <c r="G9" i="2" s="1"/>
  <c r="G17" i="2" s="1"/>
  <c r="G19" i="2"/>
  <c r="K19" i="2"/>
  <c r="G18" i="2"/>
  <c r="K18" i="2" s="1"/>
  <c r="G28" i="2"/>
  <c r="E8" i="2"/>
  <c r="E30" i="2"/>
  <c r="E19" i="2"/>
  <c r="E18" i="2"/>
  <c r="E28" i="2"/>
  <c r="H12" i="7"/>
  <c r="K9" i="1"/>
  <c r="K13" i="1"/>
  <c r="K15" i="1"/>
  <c r="L14" i="1" s="1"/>
  <c r="S14" i="1" s="1"/>
  <c r="K17" i="1"/>
  <c r="L16" i="1" s="1"/>
  <c r="S16" i="1" s="1"/>
  <c r="K19" i="1"/>
  <c r="L18" i="1"/>
  <c r="S18" i="1" s="1"/>
  <c r="K21" i="1"/>
  <c r="K23" i="1"/>
  <c r="K25" i="1"/>
  <c r="K27" i="1"/>
  <c r="F21" i="9"/>
  <c r="F23" i="9" s="1"/>
  <c r="E21" i="9"/>
  <c r="E23" i="9" s="1"/>
  <c r="G23" i="9" s="1"/>
  <c r="L18" i="2"/>
  <c r="Q18" i="4" s="1"/>
  <c r="E18" i="14"/>
  <c r="K18" i="14"/>
  <c r="F18" i="15"/>
  <c r="G18" i="15"/>
  <c r="H18" i="15"/>
  <c r="I18" i="15"/>
  <c r="J18" i="15"/>
  <c r="K18" i="15"/>
  <c r="O18" i="16"/>
  <c r="F19" i="14"/>
  <c r="L19" i="14"/>
  <c r="E19" i="15"/>
  <c r="F19" i="15"/>
  <c r="G19" i="15"/>
  <c r="H19" i="15"/>
  <c r="I19" i="15"/>
  <c r="J19" i="15"/>
  <c r="K19" i="15"/>
  <c r="O19" i="16"/>
  <c r="H12" i="10"/>
  <c r="H50" i="10"/>
  <c r="H49" i="10"/>
  <c r="H51" i="10"/>
  <c r="H52" i="10"/>
  <c r="H53" i="10"/>
  <c r="H54" i="7"/>
  <c r="H21" i="7"/>
  <c r="H22" i="7" s="1"/>
  <c r="H49" i="7"/>
  <c r="H51" i="7"/>
  <c r="H56" i="7"/>
  <c r="H3" i="13" s="1"/>
  <c r="H52" i="7"/>
  <c r="G7" i="9"/>
  <c r="G22" i="9"/>
  <c r="L56" i="7"/>
  <c r="L3" i="13" s="1"/>
  <c r="L51" i="13" s="1"/>
  <c r="M56" i="7"/>
  <c r="M3" i="13" s="1"/>
  <c r="M51" i="13" s="1"/>
  <c r="L56" i="10"/>
  <c r="L3" i="12"/>
  <c r="L51" i="12" s="1"/>
  <c r="M56" i="10"/>
  <c r="M3" i="12"/>
  <c r="M51" i="12"/>
  <c r="N56" i="10"/>
  <c r="G59" i="5"/>
  <c r="E30" i="4"/>
  <c r="E8" i="4"/>
  <c r="E9" i="4" s="1"/>
  <c r="E10" i="4" s="1"/>
  <c r="E31" i="4"/>
  <c r="O30" i="4"/>
  <c r="O8" i="4"/>
  <c r="D21" i="2"/>
  <c r="D23" i="2"/>
  <c r="D25" i="2"/>
  <c r="J28" i="14"/>
  <c r="I28" i="14"/>
  <c r="H28" i="14"/>
  <c r="H9" i="14" s="1"/>
  <c r="H10" i="14" s="1"/>
  <c r="G28" i="14"/>
  <c r="M28" i="14" s="1"/>
  <c r="F28" i="14"/>
  <c r="E28" i="14"/>
  <c r="R28" i="2"/>
  <c r="L28" i="14"/>
  <c r="N28" i="14"/>
  <c r="K26" i="2"/>
  <c r="D27" i="2"/>
  <c r="K26" i="14"/>
  <c r="L26" i="14"/>
  <c r="R27" i="16"/>
  <c r="U27" i="15"/>
  <c r="M26" i="14"/>
  <c r="M24" i="14"/>
  <c r="M8" i="4"/>
  <c r="P8" i="4"/>
  <c r="N8" i="4"/>
  <c r="G3" i="9"/>
  <c r="F8" i="4"/>
  <c r="F9" i="4"/>
  <c r="G8" i="4"/>
  <c r="F8" i="1"/>
  <c r="G8" i="1"/>
  <c r="H8" i="1"/>
  <c r="I8" i="1"/>
  <c r="J8" i="1"/>
  <c r="L12" i="1"/>
  <c r="K11" i="1"/>
  <c r="L10" i="1" s="1"/>
  <c r="O8" i="1"/>
  <c r="P8" i="1"/>
  <c r="P36" i="1"/>
  <c r="P37" i="1" s="1"/>
  <c r="M8" i="1"/>
  <c r="N8" i="1"/>
  <c r="R8" i="1"/>
  <c r="E24" i="1"/>
  <c r="F24" i="1"/>
  <c r="F20" i="1" s="1"/>
  <c r="F36" i="1"/>
  <c r="F37" i="1" s="1"/>
  <c r="G24" i="1"/>
  <c r="H24" i="1"/>
  <c r="I24" i="1"/>
  <c r="J24" i="1"/>
  <c r="P24" i="1"/>
  <c r="O24" i="1"/>
  <c r="M24" i="1"/>
  <c r="N24" i="1"/>
  <c r="D20" i="1"/>
  <c r="G20" i="1"/>
  <c r="G36" i="1" s="1"/>
  <c r="G37" i="1"/>
  <c r="J20" i="1"/>
  <c r="J36" i="1" s="1"/>
  <c r="J37" i="1" s="1"/>
  <c r="R20" i="1"/>
  <c r="R10" i="1"/>
  <c r="S10" i="1"/>
  <c r="L22" i="1"/>
  <c r="R18" i="1"/>
  <c r="R14" i="1"/>
  <c r="R16" i="1"/>
  <c r="R12" i="1"/>
  <c r="E3" i="1"/>
  <c r="E3" i="2" s="1"/>
  <c r="D3" i="1"/>
  <c r="R22" i="1"/>
  <c r="S22" i="1"/>
  <c r="M36" i="1"/>
  <c r="M37" i="1" s="1"/>
  <c r="Q36" i="1"/>
  <c r="Q37" i="1" s="1"/>
  <c r="J13" i="2"/>
  <c r="K13" i="2"/>
  <c r="S13" i="2" s="1"/>
  <c r="D13" i="4" s="1"/>
  <c r="I13" i="4"/>
  <c r="P13" i="4"/>
  <c r="V13" i="4" s="1"/>
  <c r="K13" i="14"/>
  <c r="L13" i="14"/>
  <c r="M13" i="14"/>
  <c r="Q13" i="14"/>
  <c r="T13" i="14"/>
  <c r="L13" i="15"/>
  <c r="T13" i="15"/>
  <c r="O13" i="16" s="1"/>
  <c r="O59" i="5"/>
  <c r="J11" i="2"/>
  <c r="K11" i="2" s="1"/>
  <c r="S11" i="2" s="1"/>
  <c r="D11" i="4" s="1"/>
  <c r="W11" i="4"/>
  <c r="D11" i="14" s="1"/>
  <c r="I11" i="4"/>
  <c r="P11" i="4"/>
  <c r="V11" i="4" s="1"/>
  <c r="K11" i="14"/>
  <c r="L11" i="14"/>
  <c r="M11" i="14"/>
  <c r="Q11" i="14"/>
  <c r="T11" i="14"/>
  <c r="L11" i="15" s="1"/>
  <c r="T11" i="15"/>
  <c r="O11" i="16"/>
  <c r="H30" i="2"/>
  <c r="H8" i="2"/>
  <c r="I30" i="2"/>
  <c r="I8" i="2"/>
  <c r="I9" i="2" s="1"/>
  <c r="I17" i="2" s="1"/>
  <c r="I31" i="2" s="1"/>
  <c r="I10" i="2"/>
  <c r="L30" i="2"/>
  <c r="L9" i="2" s="1"/>
  <c r="L8" i="2"/>
  <c r="M30" i="2"/>
  <c r="M8" i="2"/>
  <c r="N30" i="2"/>
  <c r="N8" i="2"/>
  <c r="O30" i="2"/>
  <c r="O8" i="2"/>
  <c r="P30" i="2"/>
  <c r="P8" i="2"/>
  <c r="Q30" i="2"/>
  <c r="Q8" i="2"/>
  <c r="V8" i="4" s="1"/>
  <c r="R30" i="2"/>
  <c r="R8" i="2"/>
  <c r="F30" i="4"/>
  <c r="G30" i="4"/>
  <c r="J30" i="4"/>
  <c r="J8" i="4"/>
  <c r="K30" i="4"/>
  <c r="K9" i="4" s="1"/>
  <c r="K35" i="4" s="1"/>
  <c r="K8" i="4"/>
  <c r="K10" i="4"/>
  <c r="L30" i="4"/>
  <c r="L9" i="4" s="1"/>
  <c r="L8" i="4"/>
  <c r="M30" i="4"/>
  <c r="N30" i="4"/>
  <c r="E30" i="14"/>
  <c r="E8" i="14"/>
  <c r="E9" i="14"/>
  <c r="H30" i="14"/>
  <c r="H8" i="14"/>
  <c r="F30" i="14"/>
  <c r="F8" i="14"/>
  <c r="I30" i="14"/>
  <c r="I9" i="14"/>
  <c r="I8" i="14"/>
  <c r="G30" i="14"/>
  <c r="G8" i="14"/>
  <c r="J30" i="14"/>
  <c r="J8" i="14"/>
  <c r="O30" i="14"/>
  <c r="O8" i="14"/>
  <c r="O9" i="14"/>
  <c r="P30" i="14"/>
  <c r="P9" i="14" s="1"/>
  <c r="P8" i="14"/>
  <c r="R30" i="14"/>
  <c r="R8" i="14"/>
  <c r="S30" i="14"/>
  <c r="S8" i="14"/>
  <c r="E30" i="15"/>
  <c r="E9" i="15" s="1"/>
  <c r="E8" i="15"/>
  <c r="F30" i="15"/>
  <c r="F8" i="15"/>
  <c r="G30" i="15"/>
  <c r="G9" i="15"/>
  <c r="G8" i="15"/>
  <c r="H30" i="15"/>
  <c r="H8" i="15"/>
  <c r="I30" i="15"/>
  <c r="I8" i="15"/>
  <c r="J30" i="15"/>
  <c r="J8" i="15"/>
  <c r="K30" i="15"/>
  <c r="K8" i="15"/>
  <c r="L30" i="16"/>
  <c r="L8" i="16"/>
  <c r="J16" i="2"/>
  <c r="K16" i="2" s="1"/>
  <c r="S16" i="2" s="1"/>
  <c r="D16" i="4" s="1"/>
  <c r="E31" i="2"/>
  <c r="J12" i="2"/>
  <c r="K12" i="2" s="1"/>
  <c r="S12" i="2" s="1"/>
  <c r="D12" i="4" s="1"/>
  <c r="W12" i="4" s="1"/>
  <c r="D12" i="14" s="1"/>
  <c r="U12" i="14" s="1"/>
  <c r="D12" i="15" s="1"/>
  <c r="U12" i="15" s="1"/>
  <c r="D12" i="16" s="1"/>
  <c r="R12" i="16" s="1"/>
  <c r="S12" i="16" s="1"/>
  <c r="K22" i="2"/>
  <c r="S22" i="2" s="1"/>
  <c r="D22" i="4" s="1"/>
  <c r="W22" i="4" s="1"/>
  <c r="D22" i="14" s="1"/>
  <c r="U22" i="14" s="1"/>
  <c r="D22" i="15" s="1"/>
  <c r="U22" i="15" s="1"/>
  <c r="D22" i="16" s="1"/>
  <c r="R22" i="16" s="1"/>
  <c r="S22" i="16" s="1"/>
  <c r="D28" i="2"/>
  <c r="K24" i="2"/>
  <c r="K20" i="2"/>
  <c r="S20" i="2" s="1"/>
  <c r="D20" i="4" s="1"/>
  <c r="W20" i="4" s="1"/>
  <c r="D20" i="14" s="1"/>
  <c r="U20" i="14" s="1"/>
  <c r="D20" i="15" s="1"/>
  <c r="U20" i="15" s="1"/>
  <c r="D20" i="16" s="1"/>
  <c r="R20" i="16" s="1"/>
  <c r="S20" i="16" s="1"/>
  <c r="D3" i="2"/>
  <c r="K28" i="2"/>
  <c r="W16" i="4"/>
  <c r="D16" i="14" s="1"/>
  <c r="U16" i="14" s="1"/>
  <c r="I16" i="4"/>
  <c r="P16" i="4"/>
  <c r="V16" i="4" s="1"/>
  <c r="S30" i="4"/>
  <c r="H30" i="4"/>
  <c r="Q30" i="4"/>
  <c r="U16" i="4"/>
  <c r="P15" i="4"/>
  <c r="V15" i="4" s="1"/>
  <c r="T16" i="4"/>
  <c r="I15" i="4"/>
  <c r="R15" i="4" s="1"/>
  <c r="S14" i="4"/>
  <c r="S13" i="4"/>
  <c r="R13" i="4"/>
  <c r="Q13" i="4"/>
  <c r="P12" i="4"/>
  <c r="V12" i="4"/>
  <c r="U12" i="4"/>
  <c r="T12" i="4"/>
  <c r="I12" i="4"/>
  <c r="R12" i="4"/>
  <c r="Q12" i="4"/>
  <c r="U11" i="4"/>
  <c r="T11" i="4"/>
  <c r="S11" i="4"/>
  <c r="R11" i="4"/>
  <c r="Q11" i="4"/>
  <c r="N31" i="4"/>
  <c r="M31" i="4"/>
  <c r="L31" i="4"/>
  <c r="K31" i="4"/>
  <c r="G31" i="4"/>
  <c r="F31" i="4"/>
  <c r="H8" i="4"/>
  <c r="H9" i="4" s="1"/>
  <c r="H10" i="4" s="1"/>
  <c r="D14" i="4"/>
  <c r="W14" i="4" s="1"/>
  <c r="D14" i="14" s="1"/>
  <c r="U14" i="14" s="1"/>
  <c r="D14" i="15"/>
  <c r="U14" i="15" s="1"/>
  <c r="D14" i="16" s="1"/>
  <c r="R14" i="16" s="1"/>
  <c r="D15" i="4"/>
  <c r="J31" i="4"/>
  <c r="K36" i="4"/>
  <c r="S12" i="4"/>
  <c r="T13" i="4"/>
  <c r="U13" i="4"/>
  <c r="T14" i="4"/>
  <c r="U15" i="4"/>
  <c r="Q16" i="4"/>
  <c r="S16" i="4"/>
  <c r="R16" i="4"/>
  <c r="Q30" i="14"/>
  <c r="I17" i="14"/>
  <c r="I31" i="14" s="1"/>
  <c r="Q16" i="14"/>
  <c r="T16" i="14"/>
  <c r="L16" i="15"/>
  <c r="K16" i="14"/>
  <c r="L16" i="14"/>
  <c r="M16" i="14"/>
  <c r="T8" i="14"/>
  <c r="P31" i="14"/>
  <c r="K8" i="14"/>
  <c r="L8" i="14"/>
  <c r="Q8" i="14"/>
  <c r="K30" i="14"/>
  <c r="K12" i="14"/>
  <c r="L12" i="14"/>
  <c r="M12" i="14"/>
  <c r="Q12" i="14"/>
  <c r="T12" i="14"/>
  <c r="L12" i="15" s="1"/>
  <c r="L24" i="14"/>
  <c r="K24" i="14"/>
  <c r="K22" i="14"/>
  <c r="L22" i="14"/>
  <c r="L20" i="14"/>
  <c r="K20" i="14"/>
  <c r="H31" i="14"/>
  <c r="J31" i="14"/>
  <c r="N31" i="14"/>
  <c r="M22" i="14"/>
  <c r="M20" i="14"/>
  <c r="M19" i="14"/>
  <c r="I35" i="14"/>
  <c r="I36" i="14" s="1"/>
  <c r="M30" i="15"/>
  <c r="N30" i="15"/>
  <c r="O30" i="15"/>
  <c r="P30" i="15"/>
  <c r="Q30" i="15"/>
  <c r="R30" i="15"/>
  <c r="S30" i="15"/>
  <c r="M8" i="15"/>
  <c r="N8" i="15"/>
  <c r="O8" i="15"/>
  <c r="O9" i="15"/>
  <c r="P8" i="15"/>
  <c r="Q8" i="15"/>
  <c r="R8" i="15"/>
  <c r="S8" i="15"/>
  <c r="S35" i="15" s="1"/>
  <c r="S36" i="15" s="1"/>
  <c r="P9" i="15"/>
  <c r="S9" i="15"/>
  <c r="T15" i="15"/>
  <c r="O15" i="16" s="1"/>
  <c r="T16" i="15"/>
  <c r="O16" i="16" s="1"/>
  <c r="T12" i="15"/>
  <c r="M31" i="15"/>
  <c r="N31" i="15"/>
  <c r="O31" i="15"/>
  <c r="P31" i="15"/>
  <c r="P10" i="15"/>
  <c r="Q31" i="15"/>
  <c r="R31" i="15"/>
  <c r="S31" i="15"/>
  <c r="S10" i="15"/>
  <c r="D16" i="15"/>
  <c r="U29" i="15"/>
  <c r="U25" i="15"/>
  <c r="U23" i="15"/>
  <c r="U21" i="15"/>
  <c r="E8" i="16"/>
  <c r="F8" i="16"/>
  <c r="G8" i="16"/>
  <c r="H8" i="16"/>
  <c r="I8" i="16"/>
  <c r="J8" i="16"/>
  <c r="K8" i="16"/>
  <c r="M8" i="16"/>
  <c r="E30" i="16"/>
  <c r="F30" i="16"/>
  <c r="F9" i="16"/>
  <c r="G30" i="16"/>
  <c r="H30" i="16"/>
  <c r="H9" i="16" s="1"/>
  <c r="I30" i="16"/>
  <c r="J30" i="16"/>
  <c r="J9" i="16" s="1"/>
  <c r="K30" i="16"/>
  <c r="M30" i="16"/>
  <c r="O12" i="16"/>
  <c r="G9" i="16"/>
  <c r="L31" i="16"/>
  <c r="E31" i="16"/>
  <c r="F31" i="16"/>
  <c r="G31" i="16"/>
  <c r="H31" i="16"/>
  <c r="I31" i="16"/>
  <c r="I10" i="16" s="1"/>
  <c r="J31" i="16"/>
  <c r="K31" i="16"/>
  <c r="M31" i="16"/>
  <c r="S14" i="16"/>
  <c r="R29" i="16"/>
  <c r="R25" i="16"/>
  <c r="R23" i="16"/>
  <c r="R21" i="16"/>
  <c r="O67" i="5"/>
  <c r="G67" i="5"/>
  <c r="C7" i="5"/>
  <c r="C8" i="5"/>
  <c r="C9" i="5"/>
  <c r="C10" i="5"/>
  <c r="C11" i="5" s="1"/>
  <c r="C12" i="5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54" i="5" s="1"/>
  <c r="C55" i="5" s="1"/>
  <c r="C56" i="5" s="1"/>
  <c r="C57" i="5" s="1"/>
  <c r="C4" i="5"/>
  <c r="C5" i="5" s="1"/>
  <c r="C6" i="5" s="1"/>
  <c r="K4" i="5"/>
  <c r="K5" i="5" s="1"/>
  <c r="K6" i="5" s="1"/>
  <c r="K7" i="5" s="1"/>
  <c r="K8" i="5" s="1"/>
  <c r="K9" i="5" s="1"/>
  <c r="K10" i="5" s="1"/>
  <c r="K11" i="5" s="1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K27" i="5" s="1"/>
  <c r="K28" i="5" s="1"/>
  <c r="K29" i="5" s="1"/>
  <c r="K30" i="5" s="1"/>
  <c r="K31" i="5" s="1"/>
  <c r="K32" i="5" s="1"/>
  <c r="K33" i="5" s="1"/>
  <c r="K34" i="5" s="1"/>
  <c r="K35" i="5" s="1"/>
  <c r="K36" i="5" s="1"/>
  <c r="K37" i="5" s="1"/>
  <c r="K38" i="5" s="1"/>
  <c r="K39" i="5" s="1"/>
  <c r="K40" i="5" s="1"/>
  <c r="K41" i="5" s="1"/>
  <c r="K42" i="5" s="1"/>
  <c r="K43" i="5" s="1"/>
  <c r="K44" i="5" s="1"/>
  <c r="K45" i="5" s="1"/>
  <c r="K46" i="5" s="1"/>
  <c r="K47" i="5" s="1"/>
  <c r="K48" i="5" s="1"/>
  <c r="K54" i="5" s="1"/>
  <c r="K55" i="5" s="1"/>
  <c r="K56" i="5" s="1"/>
  <c r="K57" i="5" s="1"/>
  <c r="C58" i="5"/>
  <c r="C59" i="5"/>
  <c r="K58" i="5"/>
  <c r="K59" i="5" s="1"/>
  <c r="B68" i="5"/>
  <c r="J68" i="5"/>
  <c r="F56" i="7"/>
  <c r="G56" i="7"/>
  <c r="G3" i="13"/>
  <c r="G51" i="13" s="1"/>
  <c r="I56" i="7"/>
  <c r="I3" i="13"/>
  <c r="I51" i="13" s="1"/>
  <c r="K56" i="7"/>
  <c r="K3" i="13"/>
  <c r="C3" i="7"/>
  <c r="C4" i="7" s="1"/>
  <c r="C5" i="7" s="1"/>
  <c r="C6" i="7" s="1"/>
  <c r="C8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5" i="7" s="1"/>
  <c r="C27" i="7" s="1"/>
  <c r="C28" i="7" s="1"/>
  <c r="C29" i="7" s="1"/>
  <c r="C30" i="7" s="1"/>
  <c r="C31" i="7" s="1"/>
  <c r="C32" i="7" s="1"/>
  <c r="C35" i="7" s="1"/>
  <c r="C36" i="7" s="1"/>
  <c r="C37" i="7" s="1"/>
  <c r="C38" i="7" s="1"/>
  <c r="C41" i="7" s="1"/>
  <c r="C49" i="7" s="1"/>
  <c r="C53" i="7" s="1"/>
  <c r="C56" i="7"/>
  <c r="J56" i="7"/>
  <c r="N56" i="7"/>
  <c r="H19" i="13"/>
  <c r="H50" i="13" s="1"/>
  <c r="H51" i="13" s="1"/>
  <c r="H31" i="13"/>
  <c r="H49" i="13"/>
  <c r="H16" i="13"/>
  <c r="H18" i="13"/>
  <c r="H17" i="13"/>
  <c r="F3" i="13"/>
  <c r="F51" i="13"/>
  <c r="J56" i="10"/>
  <c r="K51" i="13"/>
  <c r="C3" i="13"/>
  <c r="C4" i="13" s="1"/>
  <c r="C5" i="13" s="1"/>
  <c r="C6" i="13" s="1"/>
  <c r="C7" i="13" s="1"/>
  <c r="C9" i="13" s="1"/>
  <c r="C10" i="13" s="1"/>
  <c r="C11" i="13" s="1"/>
  <c r="C12" i="13" s="1"/>
  <c r="C13" i="13" s="1"/>
  <c r="C14" i="13" s="1"/>
  <c r="C15" i="13" s="1"/>
  <c r="C16" i="13" s="1"/>
  <c r="C17" i="13" s="1"/>
  <c r="C19" i="13" s="1"/>
  <c r="C22" i="13" s="1"/>
  <c r="C24" i="13" s="1"/>
  <c r="C25" i="13" s="1"/>
  <c r="C26" i="13" s="1"/>
  <c r="C27" i="13" s="1"/>
  <c r="C28" i="13" s="1"/>
  <c r="C29" i="13" s="1"/>
  <c r="C32" i="13" s="1"/>
  <c r="C33" i="13" s="1"/>
  <c r="C34" i="13" s="1"/>
  <c r="C35" i="13" s="1"/>
  <c r="C36" i="13" s="1"/>
  <c r="C42" i="13" s="1"/>
  <c r="C46" i="13" s="1"/>
  <c r="C51" i="13"/>
  <c r="N51" i="13"/>
  <c r="F56" i="10"/>
  <c r="F3" i="12"/>
  <c r="F51" i="12" s="1"/>
  <c r="G56" i="10"/>
  <c r="I56" i="10"/>
  <c r="I3" i="12"/>
  <c r="I51" i="12" s="1"/>
  <c r="K56" i="10"/>
  <c r="K3" i="12" s="1"/>
  <c r="K51" i="12" s="1"/>
  <c r="C3" i="10"/>
  <c r="C4" i="10" s="1"/>
  <c r="C5" i="10" s="1"/>
  <c r="C6" i="10" s="1"/>
  <c r="C9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5" i="10" s="1"/>
  <c r="C27" i="10" s="1"/>
  <c r="C28" i="10" s="1"/>
  <c r="C29" i="10" s="1"/>
  <c r="C30" i="10" s="1"/>
  <c r="C31" i="10" s="1"/>
  <c r="C32" i="10" s="1"/>
  <c r="C35" i="10" s="1"/>
  <c r="C36" i="10" s="1"/>
  <c r="C37" i="10" s="1"/>
  <c r="C38" i="10" s="1"/>
  <c r="C41" i="10" s="1"/>
  <c r="C49" i="10" s="1"/>
  <c r="C53" i="10" s="1"/>
  <c r="C56" i="10"/>
  <c r="H49" i="12"/>
  <c r="H19" i="12"/>
  <c r="H31" i="12"/>
  <c r="H18" i="12"/>
  <c r="H17" i="12"/>
  <c r="H16" i="12"/>
  <c r="G3" i="12"/>
  <c r="G51" i="12" s="1"/>
  <c r="C3" i="12"/>
  <c r="C4" i="12" s="1"/>
  <c r="C5" i="12" s="1"/>
  <c r="C6" i="12" s="1"/>
  <c r="C7" i="12" s="1"/>
  <c r="C9" i="12" s="1"/>
  <c r="C10" i="12" s="1"/>
  <c r="C11" i="12" s="1"/>
  <c r="C12" i="12" s="1"/>
  <c r="C13" i="12" s="1"/>
  <c r="C14" i="12" s="1"/>
  <c r="C15" i="12" s="1"/>
  <c r="C16" i="12" s="1"/>
  <c r="C17" i="12" s="1"/>
  <c r="C19" i="12" s="1"/>
  <c r="C22" i="12" s="1"/>
  <c r="C24" i="12" s="1"/>
  <c r="C25" i="12" s="1"/>
  <c r="C26" i="12" s="1"/>
  <c r="C27" i="12" s="1"/>
  <c r="C28" i="12" s="1"/>
  <c r="C29" i="12" s="1"/>
  <c r="C32" i="12" s="1"/>
  <c r="C33" i="12" s="1"/>
  <c r="C34" i="12" s="1"/>
  <c r="C35" i="12" s="1"/>
  <c r="C36" i="12" s="1"/>
  <c r="C42" i="12" s="1"/>
  <c r="C51" i="12"/>
  <c r="N51" i="12"/>
  <c r="G5" i="9"/>
  <c r="G6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4" i="9"/>
  <c r="E30" i="9"/>
  <c r="C3" i="9"/>
  <c r="C4" i="9" s="1"/>
  <c r="C5" i="9" s="1"/>
  <c r="C6" i="9" s="1"/>
  <c r="C7" i="9" s="1"/>
  <c r="C8" i="9" s="1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/>
  <c r="E24" i="9"/>
  <c r="F24" i="9"/>
  <c r="G25" i="9"/>
  <c r="F31" i="2"/>
  <c r="F10" i="2" s="1"/>
  <c r="H35" i="4"/>
  <c r="H36" i="4"/>
  <c r="O35" i="15"/>
  <c r="O36" i="15"/>
  <c r="O10" i="15"/>
  <c r="Q9" i="15"/>
  <c r="Q10" i="15" s="1"/>
  <c r="T30" i="15"/>
  <c r="M9" i="15"/>
  <c r="M10" i="15"/>
  <c r="M9" i="2"/>
  <c r="H9" i="2"/>
  <c r="J30" i="2"/>
  <c r="D3" i="4"/>
  <c r="D3" i="14"/>
  <c r="D3" i="15"/>
  <c r="D3" i="16"/>
  <c r="R9" i="2"/>
  <c r="S8" i="4"/>
  <c r="Q9" i="4"/>
  <c r="L37" i="2"/>
  <c r="L38" i="2" s="1"/>
  <c r="L17" i="2"/>
  <c r="L31" i="2" s="1"/>
  <c r="L10" i="2" s="1"/>
  <c r="Q10" i="4" s="1"/>
  <c r="I37" i="2"/>
  <c r="I38" i="2"/>
  <c r="W13" i="4"/>
  <c r="D13" i="14" s="1"/>
  <c r="U13" i="14"/>
  <c r="D13" i="15" s="1"/>
  <c r="U13" i="15" s="1"/>
  <c r="D13" i="16" s="1"/>
  <c r="R13" i="16" s="1"/>
  <c r="U16" i="15"/>
  <c r="D16" i="16" s="1"/>
  <c r="R16" i="16" s="1"/>
  <c r="Q9" i="14"/>
  <c r="O35" i="14"/>
  <c r="O36" i="14" s="1"/>
  <c r="O17" i="14"/>
  <c r="G10" i="16"/>
  <c r="G35" i="16"/>
  <c r="G36" i="16"/>
  <c r="I9" i="16"/>
  <c r="E9" i="16"/>
  <c r="E10" i="16" s="1"/>
  <c r="R9" i="15"/>
  <c r="R10" i="15"/>
  <c r="N9" i="15"/>
  <c r="N10" i="15"/>
  <c r="L9" i="16"/>
  <c r="J9" i="14"/>
  <c r="J10" i="14" s="1"/>
  <c r="G9" i="14"/>
  <c r="M30" i="14"/>
  <c r="F9" i="14"/>
  <c r="F17" i="14" s="1"/>
  <c r="F31" i="14" s="1"/>
  <c r="L30" i="14"/>
  <c r="L24" i="1"/>
  <c r="K30" i="2"/>
  <c r="S30" i="2" s="1"/>
  <c r="D30" i="4" s="1"/>
  <c r="T8" i="15"/>
  <c r="O8" i="16"/>
  <c r="M35" i="15"/>
  <c r="M36" i="15"/>
  <c r="E17" i="14"/>
  <c r="E31" i="14"/>
  <c r="E10" i="14" s="1"/>
  <c r="K10" i="14" s="1"/>
  <c r="O36" i="1"/>
  <c r="O37" i="1"/>
  <c r="S18" i="2"/>
  <c r="D18" i="4" s="1"/>
  <c r="W18" i="4" s="1"/>
  <c r="D18" i="14" s="1"/>
  <c r="U18" i="14" s="1"/>
  <c r="D18" i="15" s="1"/>
  <c r="U18" i="15" s="1"/>
  <c r="D18" i="16" s="1"/>
  <c r="R18" i="16" s="1"/>
  <c r="S18" i="16" s="1"/>
  <c r="E31" i="9" s="1"/>
  <c r="G17" i="15"/>
  <c r="G31" i="15"/>
  <c r="G10" i="15" s="1"/>
  <c r="G35" i="15"/>
  <c r="G36" i="15"/>
  <c r="S9" i="14"/>
  <c r="T30" i="14"/>
  <c r="L30" i="15" s="1"/>
  <c r="M8" i="14"/>
  <c r="J8" i="2"/>
  <c r="I8" i="4"/>
  <c r="F35" i="4"/>
  <c r="F36" i="4"/>
  <c r="E35" i="4"/>
  <c r="E36" i="4"/>
  <c r="Q8" i="4"/>
  <c r="K36" i="1"/>
  <c r="K37" i="1" s="1"/>
  <c r="E9" i="2"/>
  <c r="E37" i="2" s="1"/>
  <c r="E38" i="2" s="1"/>
  <c r="S19" i="2"/>
  <c r="D19" i="4"/>
  <c r="W19" i="4" s="1"/>
  <c r="D19" i="14" s="1"/>
  <c r="U19" i="14" s="1"/>
  <c r="D19" i="15" s="1"/>
  <c r="H56" i="10"/>
  <c r="H3" i="12" s="1"/>
  <c r="W15" i="4"/>
  <c r="D15" i="14" s="1"/>
  <c r="U15" i="14" s="1"/>
  <c r="D15" i="15" s="1"/>
  <c r="U15" i="15" s="1"/>
  <c r="D15" i="16" s="1"/>
  <c r="R15" i="16" s="1"/>
  <c r="S15" i="16" s="1"/>
  <c r="M9" i="4"/>
  <c r="P30" i="4"/>
  <c r="J9" i="4"/>
  <c r="J35" i="4" s="1"/>
  <c r="J36" i="4" s="1"/>
  <c r="N9" i="2"/>
  <c r="E20" i="1"/>
  <c r="E36" i="1" s="1"/>
  <c r="E37" i="1" s="1"/>
  <c r="O9" i="4"/>
  <c r="L18" i="15"/>
  <c r="H9" i="15"/>
  <c r="R37" i="2"/>
  <c r="R38" i="2" s="1"/>
  <c r="T8" i="4"/>
  <c r="H20" i="1"/>
  <c r="H36" i="1" s="1"/>
  <c r="H37" i="1" s="1"/>
  <c r="L8" i="1"/>
  <c r="S8" i="1" s="1"/>
  <c r="S26" i="2"/>
  <c r="D26" i="4" s="1"/>
  <c r="W26" i="4" s="1"/>
  <c r="D26" i="14" s="1"/>
  <c r="U26" i="14" s="1"/>
  <c r="D26" i="15" s="1"/>
  <c r="U26" i="15" s="1"/>
  <c r="D26" i="16" s="1"/>
  <c r="R26" i="16" s="1"/>
  <c r="S26" i="16" s="1"/>
  <c r="H35" i="15"/>
  <c r="H36" i="15" s="1"/>
  <c r="H17" i="15"/>
  <c r="H31" i="15" s="1"/>
  <c r="H10" i="15" s="1"/>
  <c r="M10" i="4"/>
  <c r="K8" i="2"/>
  <c r="S8" i="2"/>
  <c r="D8" i="4" s="1"/>
  <c r="W8" i="4" s="1"/>
  <c r="D8" i="14" s="1"/>
  <c r="U8" i="14" s="1"/>
  <c r="D8" i="15" s="1"/>
  <c r="S17" i="14"/>
  <c r="H17" i="2"/>
  <c r="J17" i="2" s="1"/>
  <c r="J9" i="2"/>
  <c r="J37" i="2" s="1"/>
  <c r="J38" i="2" s="1"/>
  <c r="K9" i="2"/>
  <c r="N17" i="2"/>
  <c r="N31" i="2"/>
  <c r="N10" i="2" s="1"/>
  <c r="S35" i="14"/>
  <c r="S36" i="14" s="1"/>
  <c r="Q17" i="14"/>
  <c r="O31" i="14"/>
  <c r="O10" i="14"/>
  <c r="R17" i="2"/>
  <c r="R31" i="2" s="1"/>
  <c r="R10" i="2" s="1"/>
  <c r="Q35" i="15"/>
  <c r="Q36" i="15" s="1"/>
  <c r="H37" i="2"/>
  <c r="H38" i="2"/>
  <c r="O10" i="4"/>
  <c r="O35" i="4"/>
  <c r="O36" i="4" s="1"/>
  <c r="G17" i="14"/>
  <c r="G31" i="14" s="1"/>
  <c r="G10" i="14" s="1"/>
  <c r="M10" i="14" s="1"/>
  <c r="G35" i="14"/>
  <c r="G36" i="14" s="1"/>
  <c r="L35" i="16"/>
  <c r="L36" i="16" s="1"/>
  <c r="L10" i="16"/>
  <c r="I35" i="16"/>
  <c r="I36" i="16" s="1"/>
  <c r="R35" i="15"/>
  <c r="R36" i="15" s="1"/>
  <c r="M17" i="2"/>
  <c r="M31" i="2" s="1"/>
  <c r="M37" i="2"/>
  <c r="M38" i="2" s="1"/>
  <c r="V30" i="4"/>
  <c r="N37" i="2"/>
  <c r="N38" i="2" s="1"/>
  <c r="N35" i="15"/>
  <c r="N36" i="15" s="1"/>
  <c r="H31" i="2"/>
  <c r="H10" i="2" s="1"/>
  <c r="J10" i="2" s="1"/>
  <c r="S31" i="14"/>
  <c r="S10" i="14"/>
  <c r="E3" i="14"/>
  <c r="E3" i="15"/>
  <c r="E3" i="4"/>
  <c r="E3" i="16"/>
  <c r="U11" i="14" l="1"/>
  <c r="D11" i="15" s="1"/>
  <c r="U11" i="15" s="1"/>
  <c r="D11" i="16" s="1"/>
  <c r="R11" i="16" s="1"/>
  <c r="K17" i="2"/>
  <c r="G31" i="2"/>
  <c r="K39" i="1"/>
  <c r="L39" i="1" s="1"/>
  <c r="S13" i="16"/>
  <c r="T10" i="15"/>
  <c r="M2" i="2"/>
  <c r="M10" i="2"/>
  <c r="J3" i="13"/>
  <c r="J51" i="13" s="1"/>
  <c r="J3" i="12"/>
  <c r="J51" i="12" s="1"/>
  <c r="S16" i="16"/>
  <c r="R8" i="4"/>
  <c r="M9" i="14"/>
  <c r="G10" i="2"/>
  <c r="K10" i="2" s="1"/>
  <c r="F10" i="14"/>
  <c r="L10" i="14" s="1"/>
  <c r="F35" i="14"/>
  <c r="F36" i="14" s="1"/>
  <c r="M35" i="4"/>
  <c r="M36" i="4" s="1"/>
  <c r="J10" i="4"/>
  <c r="S10" i="4" s="1"/>
  <c r="G24" i="9"/>
  <c r="H50" i="12"/>
  <c r="H51" i="12" s="1"/>
  <c r="K9" i="16"/>
  <c r="E10" i="2"/>
  <c r="E35" i="16"/>
  <c r="E36" i="16" s="1"/>
  <c r="O30" i="16"/>
  <c r="P30" i="16" s="1"/>
  <c r="Q30" i="16" s="1"/>
  <c r="J10" i="16"/>
  <c r="J35" i="16"/>
  <c r="R24" i="1"/>
  <c r="S24" i="1" s="1"/>
  <c r="N36" i="1"/>
  <c r="N37" i="1" s="1"/>
  <c r="I20" i="1"/>
  <c r="I36" i="1" s="1"/>
  <c r="I37" i="1" s="1"/>
  <c r="H10" i="16"/>
  <c r="H35" i="16"/>
  <c r="J35" i="14"/>
  <c r="J36" i="14" s="1"/>
  <c r="L9" i="14"/>
  <c r="S9" i="4"/>
  <c r="H36" i="16"/>
  <c r="E35" i="15"/>
  <c r="E36" i="15" s="1"/>
  <c r="E17" i="15"/>
  <c r="E31" i="15" s="1"/>
  <c r="E10" i="15" s="1"/>
  <c r="R9" i="14"/>
  <c r="N9" i="4"/>
  <c r="P9" i="4" s="1"/>
  <c r="P35" i="4" s="1"/>
  <c r="P36" i="4" s="1"/>
  <c r="L8" i="15"/>
  <c r="U8" i="15" s="1"/>
  <c r="D8" i="16" s="1"/>
  <c r="R8" i="16" s="1"/>
  <c r="S8" i="16" s="1"/>
  <c r="H59" i="13" s="1"/>
  <c r="I59" i="13" s="1"/>
  <c r="K9" i="14"/>
  <c r="E35" i="14"/>
  <c r="E36" i="14" s="1"/>
  <c r="G9" i="4"/>
  <c r="I30" i="4"/>
  <c r="W30" i="4" s="1"/>
  <c r="D30" i="14" s="1"/>
  <c r="U30" i="14" s="1"/>
  <c r="D30" i="15" s="1"/>
  <c r="U30" i="15" s="1"/>
  <c r="D30" i="16" s="1"/>
  <c r="R30" i="16" s="1"/>
  <c r="S30" i="16" s="1"/>
  <c r="H59" i="12" s="1"/>
  <c r="I59" i="12" s="1"/>
  <c r="K28" i="14"/>
  <c r="G37" i="2"/>
  <c r="G38" i="2" s="1"/>
  <c r="M9" i="16"/>
  <c r="M10" i="16" s="1"/>
  <c r="M36" i="16"/>
  <c r="F35" i="16"/>
  <c r="F10" i="16"/>
  <c r="F9" i="15"/>
  <c r="P35" i="14"/>
  <c r="P36" i="14" s="1"/>
  <c r="P10" i="14"/>
  <c r="Q10" i="14" s="1"/>
  <c r="Q9" i="2"/>
  <c r="O9" i="2"/>
  <c r="T30" i="4"/>
  <c r="S12" i="1"/>
  <c r="F10" i="4"/>
  <c r="J9" i="15"/>
  <c r="J36" i="16"/>
  <c r="M35" i="16"/>
  <c r="F36" i="16"/>
  <c r="P35" i="15"/>
  <c r="P36" i="15" s="1"/>
  <c r="K9" i="15"/>
  <c r="I9" i="15"/>
  <c r="I10" i="14"/>
  <c r="H35" i="14"/>
  <c r="H36" i="14" s="1"/>
  <c r="P9" i="2"/>
  <c r="U8" i="4"/>
  <c r="D29" i="2"/>
  <c r="S28" i="2" s="1"/>
  <c r="D28" i="4" s="1"/>
  <c r="W28" i="4" s="1"/>
  <c r="D28" i="14" s="1"/>
  <c r="U28" i="14" s="1"/>
  <c r="D28" i="15" s="1"/>
  <c r="U28" i="15" s="1"/>
  <c r="D28" i="16" s="1"/>
  <c r="R28" i="16" s="1"/>
  <c r="S28" i="16" s="1"/>
  <c r="S24" i="2"/>
  <c r="D24" i="4" s="1"/>
  <c r="W24" i="4" s="1"/>
  <c r="D24" i="14" s="1"/>
  <c r="U24" i="14" s="1"/>
  <c r="D24" i="15" s="1"/>
  <c r="U24" i="15" s="1"/>
  <c r="D24" i="16" s="1"/>
  <c r="R24" i="16" s="1"/>
  <c r="S24" i="16" s="1"/>
  <c r="L19" i="15"/>
  <c r="U19" i="15" s="1"/>
  <c r="D19" i="16" s="1"/>
  <c r="R19" i="16" s="1"/>
  <c r="S19" i="16" s="1"/>
  <c r="E33" i="9" s="1"/>
  <c r="N35" i="14"/>
  <c r="N36" i="14" s="1"/>
  <c r="L10" i="4"/>
  <c r="L35" i="4"/>
  <c r="U9" i="4"/>
  <c r="U30" i="4"/>
  <c r="L36" i="4"/>
  <c r="D36" i="1"/>
  <c r="D37" i="1" s="1"/>
  <c r="K35" i="16" l="1"/>
  <c r="K36" i="16" s="1"/>
  <c r="K10" i="16"/>
  <c r="P17" i="2"/>
  <c r="P31" i="2" s="1"/>
  <c r="P10" i="2"/>
  <c r="U10" i="4" s="1"/>
  <c r="I17" i="15"/>
  <c r="I31" i="15" s="1"/>
  <c r="I10" i="15" s="1"/>
  <c r="I35" i="15"/>
  <c r="I36" i="15" s="1"/>
  <c r="V9" i="4"/>
  <c r="Q37" i="2"/>
  <c r="Q38" i="2" s="1"/>
  <c r="Q17" i="2"/>
  <c r="Q31" i="2" s="1"/>
  <c r="Q10" i="2" s="1"/>
  <c r="V10" i="4" s="1"/>
  <c r="F35" i="15"/>
  <c r="F36" i="15" s="1"/>
  <c r="F17" i="15"/>
  <c r="F31" i="15" s="1"/>
  <c r="F10" i="15" s="1"/>
  <c r="G10" i="4"/>
  <c r="I10" i="4" s="1"/>
  <c r="R10" i="4" s="1"/>
  <c r="I9" i="4"/>
  <c r="G35" i="4"/>
  <c r="G36" i="4" s="1"/>
  <c r="O17" i="2"/>
  <c r="O31" i="2" s="1"/>
  <c r="T9" i="4"/>
  <c r="O10" i="2"/>
  <c r="T10" i="4" s="1"/>
  <c r="O37" i="2"/>
  <c r="O38" i="2" s="1"/>
  <c r="R17" i="14"/>
  <c r="R35" i="14"/>
  <c r="R36" i="14" s="1"/>
  <c r="T9" i="14"/>
  <c r="L9" i="15" s="1"/>
  <c r="T9" i="15" s="1"/>
  <c r="O9" i="16" s="1"/>
  <c r="O10" i="16"/>
  <c r="N35" i="4"/>
  <c r="N36" i="4" s="1"/>
  <c r="N10" i="4"/>
  <c r="P10" i="4" s="1"/>
  <c r="S9" i="2"/>
  <c r="D9" i="4" s="1"/>
  <c r="W9" i="4" s="1"/>
  <c r="D9" i="14" s="1"/>
  <c r="U9" i="14" s="1"/>
  <c r="D9" i="15" s="1"/>
  <c r="U9" i="15" s="1"/>
  <c r="D9" i="16" s="1"/>
  <c r="R9" i="16" s="1"/>
  <c r="S9" i="16" s="1"/>
  <c r="J17" i="15"/>
  <c r="J31" i="15" s="1"/>
  <c r="J10" i="15"/>
  <c r="R30" i="4"/>
  <c r="L20" i="1"/>
  <c r="S20" i="1" s="1"/>
  <c r="S11" i="16"/>
  <c r="K38" i="1"/>
  <c r="L38" i="1" s="1"/>
  <c r="P37" i="2"/>
  <c r="P38" i="2" s="1"/>
  <c r="K17" i="15"/>
  <c r="K31" i="15" s="1"/>
  <c r="K10" i="15"/>
  <c r="K35" i="15"/>
  <c r="K36" i="15" s="1"/>
  <c r="J35" i="15"/>
  <c r="J36" i="15" s="1"/>
  <c r="S17" i="2"/>
  <c r="D17" i="4" s="1"/>
  <c r="W17" i="4" s="1"/>
  <c r="D17" i="14" s="1"/>
  <c r="U17" i="14" s="1"/>
  <c r="D17" i="15" s="1"/>
  <c r="S10" i="2" l="1"/>
  <c r="D10" i="4" s="1"/>
  <c r="W10" i="4" s="1"/>
  <c r="D10" i="14" s="1"/>
  <c r="U10" i="14" s="1"/>
  <c r="D10" i="15" s="1"/>
  <c r="U10" i="15" s="1"/>
  <c r="D10" i="16" s="1"/>
  <c r="R10" i="16" s="1"/>
  <c r="S10" i="16" s="1"/>
  <c r="R9" i="4"/>
  <c r="I35" i="4"/>
  <c r="I36" i="4" s="1"/>
  <c r="D26" i="1"/>
  <c r="L26" i="1" s="1"/>
  <c r="S26" i="1" s="1"/>
  <c r="R31" i="14"/>
  <c r="R10" i="14" s="1"/>
  <c r="T10" i="14" s="1"/>
  <c r="L10" i="15" s="1"/>
  <c r="T17" i="14"/>
  <c r="L17" i="15" s="1"/>
  <c r="U17" i="15" s="1"/>
  <c r="D17" i="16" s="1"/>
  <c r="R17" i="16" s="1"/>
  <c r="S17" i="16" s="1"/>
  <c r="K40" i="1" l="1"/>
  <c r="L40" i="1" s="1"/>
</calcChain>
</file>

<file path=xl/comments1.xml><?xml version="1.0" encoding="utf-8"?>
<comments xmlns="http://schemas.openxmlformats.org/spreadsheetml/2006/main">
  <authors>
    <author>Registrovaný používateľ</author>
  </authors>
  <commentList>
    <comment ref="N20" authorId="0" shapeId="0">
      <text>
        <r>
          <rPr>
            <b/>
            <sz val="8"/>
            <color indexed="81"/>
            <rFont val="Tahoma"/>
            <family val="2"/>
            <charset val="238"/>
          </rPr>
          <t>Registrovaný používateľ:</t>
        </r>
        <r>
          <rPr>
            <sz val="8"/>
            <color indexed="81"/>
            <rFont val="Tahoma"/>
            <family val="2"/>
            <charset val="238"/>
          </rPr>
          <t xml:space="preserve">
vlastná spotreba - použité ako pohonná hmota</t>
        </r>
      </text>
    </comment>
  </commentList>
</comments>
</file>

<file path=xl/sharedStrings.xml><?xml version="1.0" encoding="utf-8"?>
<sst xmlns="http://schemas.openxmlformats.org/spreadsheetml/2006/main" count="921" uniqueCount="271">
  <si>
    <t>Mesačné štatistické zisťovanie</t>
  </si>
  <si>
    <t>Obdobie:</t>
  </si>
  <si>
    <t>Suroviny:</t>
  </si>
  <si>
    <t>Ropa</t>
  </si>
  <si>
    <t>Aditíva</t>
  </si>
  <si>
    <t>Zemný plyn</t>
  </si>
  <si>
    <t>Ostatné uhľovodíky</t>
  </si>
  <si>
    <t>tony</t>
  </si>
  <si>
    <t>Zásoba k 1. v mesiaci</t>
  </si>
  <si>
    <t>Nákup z domácich zdrojov</t>
  </si>
  <si>
    <t>Predaj domácim organizáciam</t>
  </si>
  <si>
    <t>Spracovanie na primárnych jednotkách</t>
  </si>
  <si>
    <t>Spracovanie na petrochémii</t>
  </si>
  <si>
    <t>Spálené v rafinérskej časti</t>
  </si>
  <si>
    <t>Spálené v petrochemickej časti</t>
  </si>
  <si>
    <t>Zásoba k poslednému v mesiaci</t>
  </si>
  <si>
    <t>DEMI voda</t>
  </si>
  <si>
    <t>Primárny benzín</t>
  </si>
  <si>
    <t>Petrolej</t>
  </si>
  <si>
    <t>Nafta</t>
  </si>
  <si>
    <t>Iné</t>
  </si>
  <si>
    <t>Mesiac</t>
  </si>
  <si>
    <t>Rok</t>
  </si>
  <si>
    <t>Spolu suroviny</t>
  </si>
  <si>
    <t>Spolu polotovary</t>
  </si>
  <si>
    <t>Spolu</t>
  </si>
  <si>
    <t>Straty</t>
  </si>
  <si>
    <t xml:space="preserve"> =</t>
  </si>
  <si>
    <t xml:space="preserve"> +</t>
  </si>
  <si>
    <t xml:space="preserve"> -</t>
  </si>
  <si>
    <t>Vykazujúca jednotka:</t>
  </si>
  <si>
    <t>Polotovary</t>
  </si>
  <si>
    <t>Rafinérsky plyn</t>
  </si>
  <si>
    <t>Plyny</t>
  </si>
  <si>
    <t>Etán</t>
  </si>
  <si>
    <t>Výroba</t>
  </si>
  <si>
    <t>Príjem z petrochémie</t>
  </si>
  <si>
    <t>Letecký petrolej</t>
  </si>
  <si>
    <t>Motorová nafta</t>
  </si>
  <si>
    <t>VOĽ</t>
  </si>
  <si>
    <t>Letecký benzín</t>
  </si>
  <si>
    <t>Spálené celkom</t>
  </si>
  <si>
    <t>Presun na spálenie</t>
  </si>
  <si>
    <t>Ropný koks</t>
  </si>
  <si>
    <t>VOŤ nízkosírny</t>
  </si>
  <si>
    <t>Pre medzinárodnú leteckú dopravu</t>
  </si>
  <si>
    <t>Ostatný petrolej</t>
  </si>
  <si>
    <t>3. Modul</t>
  </si>
  <si>
    <t>I.r.</t>
  </si>
  <si>
    <t>4. modul</t>
  </si>
  <si>
    <t>a</t>
  </si>
  <si>
    <t>A</t>
  </si>
  <si>
    <t>B</t>
  </si>
  <si>
    <t>C</t>
  </si>
  <si>
    <t>LOGICKÉ KONTROLY</t>
  </si>
  <si>
    <t>1.Nesmú byť vkladané záporné čísla.</t>
  </si>
  <si>
    <t xml:space="preserve"> IČO: </t>
  </si>
  <si>
    <t xml:space="preserve">  Počet listov:</t>
  </si>
  <si>
    <t xml:space="preserve">  Poradové číslo listu: </t>
  </si>
  <si>
    <t>Motorový benzín</t>
  </si>
  <si>
    <t>Hotové výrobky</t>
  </si>
  <si>
    <t>LPG polotovar</t>
  </si>
  <si>
    <t>Mazadlá</t>
  </si>
  <si>
    <t>Asfalty</t>
  </si>
  <si>
    <t>Parafíny</t>
  </si>
  <si>
    <t>Polotovar</t>
  </si>
  <si>
    <t>Veľkoobchodný a maloobchodný predaj</t>
  </si>
  <si>
    <t>Prenos z 2. modulu 2</t>
  </si>
  <si>
    <t>Pre cestnú dopravu</t>
  </si>
  <si>
    <t>na území SR vlastnené podnikateľom</t>
  </si>
  <si>
    <t>D</t>
  </si>
  <si>
    <t>E</t>
  </si>
  <si>
    <t>F</t>
  </si>
  <si>
    <t>G</t>
  </si>
  <si>
    <t>H</t>
  </si>
  <si>
    <t>I</t>
  </si>
  <si>
    <t>LOGICKÁ KONTROLA</t>
  </si>
  <si>
    <t>1.Počiatočné zásoby vo vlastníctve podnikateľa musia zodpovedať sume týchto zásob v oddieloch 1 a 2.</t>
  </si>
  <si>
    <t>LPG</t>
  </si>
  <si>
    <t>Ostatné rafinérske výrobky</t>
  </si>
  <si>
    <t>Ostatné benzíny</t>
  </si>
  <si>
    <t>1. Konečné zásoby vypočítané.</t>
  </si>
  <si>
    <t>2. Rozdiel udanej a vypočítanej hodnoty konečných zásob.</t>
  </si>
  <si>
    <t>5. V týchto bunkách nesmú byť záporné čísla.</t>
  </si>
  <si>
    <t>Polotovary a výrobky</t>
  </si>
  <si>
    <r>
      <t>7. modul</t>
    </r>
    <r>
      <rPr>
        <sz val="12"/>
        <rFont val="Arial"/>
        <family val="2"/>
        <charset val="238"/>
      </rPr>
      <t xml:space="preserve"> </t>
    </r>
  </si>
  <si>
    <t>I.r</t>
  </si>
  <si>
    <t>Čisté dodávky do petrochemického sektora</t>
  </si>
  <si>
    <t>Gazolín (NGL)</t>
  </si>
  <si>
    <t>Propán-bután</t>
  </si>
  <si>
    <t>Plynové a ľahké vykurovacie oleje</t>
  </si>
  <si>
    <t>Čisté dodávky do petrochémie suma F(I24) do 2bDT</t>
  </si>
  <si>
    <t>Spätný tok z petrochémie suma D+E (I26)do 1CC</t>
  </si>
  <si>
    <t>LOGICKÁ KONTROLA:</t>
  </si>
  <si>
    <t>Prenos z 2. modulu 1</t>
  </si>
  <si>
    <t>Slop</t>
  </si>
  <si>
    <t>Spolu      LPG</t>
  </si>
  <si>
    <t>LPG celkom</t>
  </si>
  <si>
    <t>Prenos zo 6. modulu - 1</t>
  </si>
  <si>
    <t>Koks</t>
  </si>
  <si>
    <t>Pyrobenzín</t>
  </si>
  <si>
    <t>Propylén</t>
  </si>
  <si>
    <t>Etylbenzén</t>
  </si>
  <si>
    <t>BTX</t>
  </si>
  <si>
    <t>N-alkány</t>
  </si>
  <si>
    <t>Benzén</t>
  </si>
  <si>
    <t>Hexol</t>
  </si>
  <si>
    <t>o-xylén (ropný)</t>
  </si>
  <si>
    <t>n-alkány - ľahké</t>
  </si>
  <si>
    <t>n-alkány - ťažké</t>
  </si>
  <si>
    <t>n-alkány</t>
  </si>
  <si>
    <t>Toluén lakársky</t>
  </si>
  <si>
    <r>
      <t>C</t>
    </r>
    <r>
      <rPr>
        <vertAlign val="subscript"/>
        <sz val="8"/>
        <rFont val="Arial"/>
        <family val="2"/>
        <charset val="238"/>
      </rPr>
      <t>4</t>
    </r>
    <r>
      <rPr>
        <sz val="8"/>
        <rFont val="Arial"/>
        <family val="2"/>
      </rPr>
      <t xml:space="preserve"> rafinát</t>
    </r>
  </si>
  <si>
    <t>Xylén</t>
  </si>
  <si>
    <t>Síra kvapalná</t>
  </si>
  <si>
    <t>MERO</t>
  </si>
  <si>
    <t>Vodik 99,85</t>
  </si>
  <si>
    <t>Celkom ostatné rafinérske výrobky</t>
  </si>
  <si>
    <t>Motorový benzín - čerpacie stanice</t>
  </si>
  <si>
    <r>
      <t xml:space="preserve">Motorový benzín - </t>
    </r>
    <r>
      <rPr>
        <sz val="7"/>
        <rFont val="Arial"/>
        <family val="2"/>
        <charset val="238"/>
      </rPr>
      <t>výrobky finalizované</t>
    </r>
  </si>
  <si>
    <t>Motorová nafta - čerpacie stanice</t>
  </si>
  <si>
    <t>Motorová nafta - výrobky finalizované</t>
  </si>
  <si>
    <t>LPG - čerpacie stanice</t>
  </si>
  <si>
    <t>LPG - hotové výrobky finalizované</t>
  </si>
  <si>
    <t>Prenos zo 5. modulu - 1</t>
  </si>
  <si>
    <t>ČS</t>
  </si>
  <si>
    <t>Finalizácia</t>
  </si>
  <si>
    <t>Spolu motorový benzín</t>
  </si>
  <si>
    <t>Spolu motorová nafta</t>
  </si>
  <si>
    <t>Spolu polotovary a výrobky</t>
  </si>
  <si>
    <t>Polotovary a hotové výrobky</t>
  </si>
  <si>
    <r>
      <t xml:space="preserve">VOŤ </t>
    </r>
    <r>
      <rPr>
        <sz val="9"/>
        <rFont val="Arial"/>
        <family val="2"/>
        <charset val="238"/>
      </rPr>
      <t>nízkosírny</t>
    </r>
  </si>
  <si>
    <t>Mazadla</t>
  </si>
  <si>
    <t>Výrobok</t>
  </si>
  <si>
    <t>n - alkány</t>
  </si>
  <si>
    <t>Ostatné</t>
  </si>
  <si>
    <t>Prenos z 2. modulu 3</t>
  </si>
  <si>
    <t>Medzisúčet</t>
  </si>
  <si>
    <t>n - alkány ľahké</t>
  </si>
  <si>
    <t>n - alkány ťažké</t>
  </si>
  <si>
    <t>o - xylén ropný</t>
  </si>
  <si>
    <t>Toluén lakárský</t>
  </si>
  <si>
    <t>Prenos z 2. modulu 4</t>
  </si>
  <si>
    <r>
      <t>C</t>
    </r>
    <r>
      <rPr>
        <vertAlign val="subscript"/>
        <sz val="10"/>
        <rFont val="Arial"/>
        <family val="2"/>
        <charset val="238"/>
      </rPr>
      <t>4</t>
    </r>
    <r>
      <rPr>
        <sz val="10"/>
        <rFont val="Arial"/>
        <family val="2"/>
        <charset val="238"/>
      </rPr>
      <t xml:space="preserve"> rafinát</t>
    </r>
  </si>
  <si>
    <t>Vodík 99,85</t>
  </si>
  <si>
    <t>Spolu ostatné raf. výrobky</t>
  </si>
  <si>
    <t>Celkom ostatné raf. výrobky</t>
  </si>
  <si>
    <t>Spolu suroviny, polotovary a výrobky</t>
  </si>
  <si>
    <t>1. Nesmú byť vkladané záporné čísla.</t>
  </si>
  <si>
    <t>2. Presun do petrochémie musí zodpovedať množstvám v oddieloch 2.</t>
  </si>
  <si>
    <t>3. Prísun z petrochémie musí zodpovedať množstvám v oddieloch 2.</t>
  </si>
  <si>
    <t>Spravodajská jednotka doručí výkaz do 20. kalendárneho dňa po sledovanom období.</t>
  </si>
  <si>
    <t>IČO</t>
  </si>
  <si>
    <t>1 x Správe štátnych hmotných rezerv</t>
  </si>
  <si>
    <t>Kód okresu</t>
  </si>
  <si>
    <t xml:space="preserve">      Slovenskej republiky</t>
  </si>
  <si>
    <t xml:space="preserve">      Pražská 29</t>
  </si>
  <si>
    <t xml:space="preserve">      812 63 Bratislava</t>
  </si>
  <si>
    <t>Názov a adresa sídla SJ</t>
  </si>
  <si>
    <t>Okres</t>
  </si>
  <si>
    <t>Odoslané dňa:</t>
  </si>
  <si>
    <t xml:space="preserve">Výkaz zostavil:  </t>
  </si>
  <si>
    <t>Telefón (smerové číslo):</t>
  </si>
  <si>
    <t xml:space="preserve">spravodajskej jednotky: </t>
  </si>
  <si>
    <t>(meno a priezvisko):</t>
  </si>
  <si>
    <t>Klapka:</t>
  </si>
  <si>
    <t>E-mail:</t>
  </si>
  <si>
    <t>Vážený respondent,</t>
  </si>
  <si>
    <t>Spôsob vypĺňania záhlavia výkazu:</t>
  </si>
  <si>
    <t>Mesiac - vypĺňa sa kód 01, 02, 03,..., 12 podľa poradia mesiaca, za ktorý sa výkaz predkladá.</t>
  </si>
  <si>
    <t>IČO - vypĺňa sa identifikačné číslo; ak je IČO šesťmiestne, doplnia sa na prvých dvoch miestach nuly;</t>
  </si>
  <si>
    <t>Kód okresu - vypĺňa sa podľa Číselníka okresov Slovenskej republiky</t>
  </si>
  <si>
    <t>SPRÁVA ŠTÁTNYCH HMOTNÝCH REZERV SLOVENSKEJ REPUBLIKY</t>
  </si>
  <si>
    <t xml:space="preserve">   </t>
  </si>
  <si>
    <t>ROPA (SŠHR SR) 1 - 12</t>
  </si>
  <si>
    <t>MESAČNÝ VÝKAZ</t>
  </si>
  <si>
    <t>za mesiac</t>
  </si>
  <si>
    <t xml:space="preserve"> </t>
  </si>
  <si>
    <t>Spracovanie na sekun-dárnych jednotkách - miešanie produktov</t>
  </si>
  <si>
    <t>Spracovanie na sekundárnych jednotkách - miešanie produktov</t>
  </si>
  <si>
    <t>Spolu aditíva a oxygenáty</t>
  </si>
  <si>
    <t>Spolu ostatné raf. výrobky (polotovary)</t>
  </si>
  <si>
    <t>Výroba vypočítaná</t>
  </si>
  <si>
    <t>Pomocný výpočet</t>
  </si>
  <si>
    <t>VOŤ vysokosírny</t>
  </si>
  <si>
    <r>
      <t xml:space="preserve">VOŤ </t>
    </r>
    <r>
      <rPr>
        <sz val="8"/>
        <rFont val="Arial"/>
        <family val="2"/>
        <charset val="238"/>
      </rPr>
      <t>vysokosírny</t>
    </r>
  </si>
  <si>
    <r>
      <t xml:space="preserve">VOŤ </t>
    </r>
    <r>
      <rPr>
        <sz val="9"/>
        <color indexed="12"/>
        <rFont val="Arial"/>
        <family val="2"/>
        <charset val="238"/>
      </rPr>
      <t>nízkosírny</t>
    </r>
  </si>
  <si>
    <r>
      <t xml:space="preserve">VOŤ </t>
    </r>
    <r>
      <rPr>
        <sz val="8"/>
        <color indexed="12"/>
        <rFont val="Arial"/>
        <family val="2"/>
        <charset val="238"/>
      </rPr>
      <t>vysokosírny</t>
    </r>
  </si>
  <si>
    <t>1)koeficient prepočtu plynu na tony</t>
  </si>
  <si>
    <r>
      <t>tony</t>
    </r>
    <r>
      <rPr>
        <vertAlign val="superscript"/>
        <sz val="10"/>
        <color indexed="36"/>
        <rFont val="Arial"/>
        <family val="2"/>
        <charset val="238"/>
      </rPr>
      <t>1)</t>
    </r>
  </si>
  <si>
    <t xml:space="preserve">        Pozn.: vyplňovať len modré políčka</t>
  </si>
  <si>
    <t xml:space="preserve">        Pozn.:vyplňovať len modré políčka</t>
  </si>
  <si>
    <r>
      <t>Názov krajiny</t>
    </r>
    <r>
      <rPr>
        <b/>
        <vertAlign val="superscript"/>
        <sz val="10"/>
        <rFont val="Arial"/>
        <family val="2"/>
        <charset val="238"/>
      </rPr>
      <t>3)</t>
    </r>
  </si>
  <si>
    <r>
      <t>Názov paliva</t>
    </r>
    <r>
      <rPr>
        <b/>
        <vertAlign val="superscript"/>
        <sz val="10"/>
        <rFont val="Arial"/>
        <family val="2"/>
        <charset val="238"/>
      </rPr>
      <t>3)</t>
    </r>
  </si>
  <si>
    <r>
      <t>Názov paliva</t>
    </r>
    <r>
      <rPr>
        <b/>
        <vertAlign val="superscript"/>
        <sz val="9"/>
        <rFont val="Arial"/>
        <family val="2"/>
        <charset val="238"/>
      </rPr>
      <t>3)</t>
    </r>
  </si>
  <si>
    <r>
      <t>Kód krajiny</t>
    </r>
    <r>
      <rPr>
        <b/>
        <vertAlign val="superscript"/>
        <sz val="7"/>
        <rFont val="Arial"/>
        <family val="2"/>
        <charset val="238"/>
      </rPr>
      <t>3)</t>
    </r>
  </si>
  <si>
    <r>
      <t>Názov obce</t>
    </r>
    <r>
      <rPr>
        <b/>
        <vertAlign val="superscript"/>
        <sz val="9"/>
        <rFont val="Arial"/>
        <family val="2"/>
        <charset val="238"/>
      </rPr>
      <t>4)</t>
    </r>
  </si>
  <si>
    <r>
      <t>ZÁSOBY POČIATOČNÉ</t>
    </r>
    <r>
      <rPr>
        <b/>
        <vertAlign val="superscript"/>
        <sz val="9"/>
        <rFont val="Arial"/>
        <family val="2"/>
        <charset val="238"/>
      </rPr>
      <t xml:space="preserve">  </t>
    </r>
    <r>
      <rPr>
        <b/>
        <sz val="9"/>
        <rFont val="Arial"/>
        <family val="2"/>
        <charset val="238"/>
      </rPr>
      <t>(tony)</t>
    </r>
  </si>
  <si>
    <r>
      <t>ZÁSOBY KONEČNÉ</t>
    </r>
    <r>
      <rPr>
        <b/>
        <vertAlign val="superscript"/>
        <sz val="9"/>
        <rFont val="Arial"/>
        <family val="2"/>
        <charset val="238"/>
      </rPr>
      <t xml:space="preserve">  </t>
    </r>
    <r>
      <rPr>
        <b/>
        <sz val="9"/>
        <rFont val="Arial"/>
        <family val="2"/>
        <charset val="238"/>
      </rPr>
      <t>(tony)</t>
    </r>
  </si>
  <si>
    <r>
      <t>DODÁVKY DO A Z PETROCHEMICKÉHO SEKTORA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(tony)</t>
    </r>
  </si>
  <si>
    <t xml:space="preserve">  Oxygenáty</t>
  </si>
  <si>
    <t>na území SR zahraničné komerčné</t>
  </si>
  <si>
    <t>na území SR vlastnené štátom</t>
  </si>
  <si>
    <t>na území SR prevádzkové</t>
  </si>
  <si>
    <t>Estery</t>
  </si>
  <si>
    <t xml:space="preserve">1.modul         </t>
  </si>
  <si>
    <t>2. modul_1           Obdobie:</t>
  </si>
  <si>
    <t>2.modul_2           Obdobie:</t>
  </si>
  <si>
    <t>2.modul_3                  Obdobie:</t>
  </si>
  <si>
    <t>2.modul_4         Obdobie:</t>
  </si>
  <si>
    <t>2.modul_5          Obdobie:</t>
  </si>
  <si>
    <t>5. modul_1</t>
  </si>
  <si>
    <t>5. modul_ 2</t>
  </si>
  <si>
    <t>6. modul _1</t>
  </si>
  <si>
    <t>6. modul_2</t>
  </si>
  <si>
    <t>Alkoholy a étery</t>
  </si>
  <si>
    <t>Polotovary svetlých výrobkov</t>
  </si>
  <si>
    <t>LPG výrobok</t>
  </si>
  <si>
    <t>Spolu      LPG výrobok</t>
  </si>
  <si>
    <t>Hotové výrobky svetlých výrobkov</t>
  </si>
  <si>
    <t>Výrobky</t>
  </si>
  <si>
    <t>LPG výrobky spolu</t>
  </si>
  <si>
    <t>Svetlé výrobky</t>
  </si>
  <si>
    <t>Iné výrobky</t>
  </si>
  <si>
    <t>Tmavé výrobky</t>
  </si>
  <si>
    <t>1.Konečné zásoby vo vlastníctve podnikateľa musia zodpovedať sume týchto zásob v oddieloch 1 a 2.</t>
  </si>
  <si>
    <t xml:space="preserve">Toky do petrochemickej výroby </t>
  </si>
  <si>
    <t xml:space="preserve">Toky z petrochemickej výroby </t>
  </si>
  <si>
    <r>
      <t>Kód krajiny</t>
    </r>
    <r>
      <rPr>
        <b/>
        <vertAlign val="superscript"/>
        <sz val="8"/>
        <rFont val="Arial"/>
        <family val="2"/>
        <charset val="238"/>
      </rPr>
      <t>3)</t>
    </r>
  </si>
  <si>
    <r>
      <t>Kód paliva</t>
    </r>
    <r>
      <rPr>
        <b/>
        <vertAlign val="superscript"/>
        <sz val="8"/>
        <rFont val="Arial"/>
        <family val="2"/>
        <charset val="238"/>
      </rPr>
      <t>3</t>
    </r>
    <r>
      <rPr>
        <b/>
        <sz val="8"/>
        <rFont val="Arial"/>
        <family val="2"/>
        <charset val="238"/>
      </rPr>
      <t>)</t>
    </r>
  </si>
  <si>
    <r>
      <t>Kód paliva</t>
    </r>
    <r>
      <rPr>
        <b/>
        <vertAlign val="superscript"/>
        <sz val="8"/>
        <rFont val="Arial"/>
        <family val="2"/>
        <charset val="238"/>
      </rPr>
      <t>3)</t>
    </r>
  </si>
  <si>
    <r>
      <t>Kód obce</t>
    </r>
    <r>
      <rPr>
        <b/>
        <vertAlign val="superscript"/>
        <sz val="7"/>
        <rFont val="Arial"/>
        <family val="2"/>
        <charset val="238"/>
      </rPr>
      <t>5)</t>
    </r>
  </si>
  <si>
    <t xml:space="preserve"> 4) Uveďte názov obce, v ktorej sú umiestnené zásoby.</t>
  </si>
  <si>
    <t xml:space="preserve"> 5) Stĺpec kód obce sa nemusí vyplňovať.</t>
  </si>
  <si>
    <t>na území SR ostatné komerčné</t>
  </si>
  <si>
    <t>Spolu výrobky</t>
  </si>
  <si>
    <t xml:space="preserve">Spolu ostatné rafinérske výrobky </t>
  </si>
  <si>
    <t>Kód SK NACE</t>
  </si>
  <si>
    <t>SK NACE (vypísať názov prevažujúcej činnosti SJ)</t>
  </si>
  <si>
    <r>
      <t xml:space="preserve">Zásoba k poslednému </t>
    </r>
    <r>
      <rPr>
        <sz val="10"/>
        <rFont val="Arial"/>
        <family val="2"/>
        <charset val="238"/>
      </rPr>
      <t>v mesiaci</t>
    </r>
  </si>
  <si>
    <r>
      <t xml:space="preserve">Ťažba, </t>
    </r>
    <r>
      <rPr>
        <sz val="10"/>
        <color indexed="8"/>
        <rFont val="Arial"/>
        <family val="2"/>
        <charset val="238"/>
      </rPr>
      <t>výroba</t>
    </r>
  </si>
  <si>
    <t>mimo územia SR bilaterálne dohody</t>
  </si>
  <si>
    <t>mimo územia SR komerčné</t>
  </si>
  <si>
    <t>Spálené v teplárni</t>
  </si>
  <si>
    <t>1000 m3</t>
  </si>
  <si>
    <r>
      <t>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*10</t>
    </r>
    <r>
      <rPr>
        <vertAlign val="superscript"/>
        <sz val="10"/>
        <rFont val="Arial"/>
        <family val="2"/>
        <charset val="238"/>
      </rPr>
      <t>3</t>
    </r>
  </si>
  <si>
    <t xml:space="preserve"> z toho alkoholy a étery</t>
  </si>
  <si>
    <t>z toho estery</t>
  </si>
  <si>
    <t>z toho alkoholy a étery</t>
  </si>
  <si>
    <t xml:space="preserve"> 3) Použite názov, mernú jednotku a  kód krajiny podľa prílohy č. 2. </t>
  </si>
  <si>
    <t xml:space="preserve"> 3) Použite názov, mernú jednotku </t>
  </si>
  <si>
    <r>
      <t>1m</t>
    </r>
    <r>
      <rPr>
        <b/>
        <vertAlign val="superscript"/>
        <sz val="10"/>
        <color indexed="8"/>
        <rFont val="Arial"/>
        <family val="2"/>
        <charset val="238"/>
      </rPr>
      <t>3</t>
    </r>
    <r>
      <rPr>
        <b/>
        <sz val="10"/>
        <color indexed="8"/>
        <rFont val="Arial"/>
        <family val="2"/>
        <charset val="238"/>
      </rPr>
      <t xml:space="preserve">=objem plynu </t>
    </r>
    <r>
      <rPr>
        <b/>
        <sz val="10"/>
        <rFont val="Arial"/>
        <family val="2"/>
        <charset val="238"/>
      </rPr>
      <t>meraný</t>
    </r>
    <r>
      <rPr>
        <b/>
        <sz val="10"/>
        <color indexed="8"/>
        <rFont val="Arial"/>
        <family val="2"/>
        <charset val="238"/>
      </rPr>
      <t xml:space="preserve"> pri 15</t>
    </r>
    <r>
      <rPr>
        <b/>
        <vertAlign val="superscript"/>
        <sz val="10"/>
        <color indexed="8"/>
        <rFont val="Arial"/>
        <family val="2"/>
        <charset val="238"/>
      </rPr>
      <t>0</t>
    </r>
    <r>
      <rPr>
        <b/>
        <sz val="10"/>
        <color indexed="8"/>
        <rFont val="Arial"/>
        <family val="2"/>
        <charset val="238"/>
      </rPr>
      <t>C a 760 mm HG (ortuťový stĺpec)</t>
    </r>
  </si>
  <si>
    <t>-</t>
  </si>
  <si>
    <t>Spálene v teplárni z toho pre rafinériu</t>
  </si>
  <si>
    <t>O ROPE, ROPNÝCH VÝROBKOCH A ZEMNOM PLYNE</t>
  </si>
  <si>
    <t>Celkový dovoz zo zahraničia</t>
  </si>
  <si>
    <t>Celkový vývoz do zahraničia</t>
  </si>
  <si>
    <t xml:space="preserve"> 2) Celkový dovoz zo zahraničia a celkový vývoz do zahraničia rafinérskych medziproduktov a rafinérskych výrobkov sa uvedie podľa krajiny odoslania zo zahraničia a krajiny určenia do zahraničia.</t>
  </si>
  <si>
    <t xml:space="preserve"> 3) Použite názov, mernú jednotku a kód paliva podľa prílohy č. 1 ( ak sa skrátený názov a popis skupín výrobkov podľa Spoločného colného sadzobníka nenachádza, uveďte výrobky do skupiny ostatné rafinérske výrobky t.j. kód 111) a kód krajiny podľa prílohy č. 2. </t>
  </si>
  <si>
    <r>
      <t>CELKOVÝ DOVOZ ZO ZAHRANIČIA</t>
    </r>
    <r>
      <rPr>
        <b/>
        <vertAlign val="superscript"/>
        <sz val="10"/>
        <rFont val="Arial"/>
        <family val="2"/>
        <charset val="238"/>
      </rPr>
      <t xml:space="preserve">2) </t>
    </r>
    <r>
      <rPr>
        <b/>
        <sz val="10"/>
        <rFont val="Arial"/>
        <family val="2"/>
      </rPr>
      <t xml:space="preserve"> (tony)</t>
    </r>
  </si>
  <si>
    <r>
      <t>CELKOVÝ VÝVOZ DO ZAHRANIČIA</t>
    </r>
    <r>
      <rPr>
        <b/>
        <vertAlign val="superscript"/>
        <sz val="10"/>
        <rFont val="Arial"/>
        <family val="2"/>
        <charset val="238"/>
      </rPr>
      <t xml:space="preserve">2)  </t>
    </r>
    <r>
      <rPr>
        <b/>
        <sz val="10"/>
        <rFont val="Arial"/>
        <family val="2"/>
      </rPr>
      <t>(tony)</t>
    </r>
  </si>
  <si>
    <t>3. Suma celkové dovozy zo zahraničia v oddieloch 1 a 2 sa musí rovnať sume dovozov v oddieli 3.</t>
  </si>
  <si>
    <t>4. Suma celkové vývozy do zahraničia v oddieloch 1 a 2 sa musí rovnať sume vývozu v oddieli 4.</t>
  </si>
  <si>
    <t>Ochranu dôverných údajov upravuje zákon č. 540/2001 Z.z. o štátnej štatistike v znení neskorších predpisov. Za ochranu dôverných údajov zodpovedá Správa štátnych hmotných rezerv Slovenskej republiky.</t>
  </si>
  <si>
    <t>Kód SK NACE - Kód Štatistickej klasifikácie ekonomických činností; vypĺňa sa podľa prevažujúcej činnosti spravodajskej jednotky (vypĺňa sa zľava);</t>
  </si>
  <si>
    <t>V riadku 01</t>
  </si>
  <si>
    <t xml:space="preserve">V riadku 03 </t>
  </si>
  <si>
    <t xml:space="preserve">Meno vedúceho </t>
  </si>
  <si>
    <t xml:space="preserve">     Správa  štátnych  hmotných  rezerv  SR  vykonáva  štatistické zisťovania za účelom získať informácie na zostavenie  medzinárodného  dotazníka  o  rope,  ropných  výrobkoch   a   zemnom   plyne  pre  Medzinárodnú  energetickú  agentúru  a  pre  Európsku komisiu - smernice rady č. 2009/119/ES.  Toto zisťovanie je súčasťou Programu štátnych štatistických zisťovaní schváleného na roky 2021-2023. V záujme zabezpečenia objektívnych  výsledkov zisťovania vás žiadame o  úplné a pravdivé vyplnenie štatistického formulára podľa metodických vysvetliviek, a o jeho doručenie v ustanovenom termíne organizácii uvedenej na tomto formulári. Spravodajská povinnosť vyplniť štatistický formulár Vám vyplýva z § 18 zákona č. 540/2001 Z.z. o štátnej štatistike v  znení  neskorších predpisov. Ak ste v sledovanom období nevykonali žiadnu činnosť, alebo nevykonávali činnosť, ktorá je predmetom tohto štatistického zisťovania, predložte výkaz vyplnený s dostupnými údajmi a zároveň nahláste prípadnú zmenu vašej prevažujúcej činnosti. Uvedené dôverné údaje sú chránené, nezverejňujú sa a slúžia výlučne pre potreby Správy štátnych hmotných rezerv SR. Ďakujeme vám za ich včasné poskytnutie a tešíme sa na ďalšiu spoluprácu.</t>
  </si>
  <si>
    <t>Kontrolný súčet</t>
  </si>
  <si>
    <t>Registrované ŠÚ SR č. Vk. 1025/21           zo dňa 1.7.2020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</si>
</sst>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;[Red]#,##0.000"/>
    <numFmt numFmtId="165" formatCode="0;[Red]0"/>
  </numFmts>
  <fonts count="7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u val="double"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</font>
    <font>
      <b/>
      <vertAlign val="superscript"/>
      <sz val="10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0"/>
      <color indexed="10"/>
      <name val="Arial"/>
      <family val="2"/>
      <charset val="238"/>
    </font>
    <font>
      <b/>
      <sz val="11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  <charset val="238"/>
    </font>
    <font>
      <sz val="10"/>
      <name val="Arial"/>
      <family val="2"/>
    </font>
    <font>
      <b/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  <charset val="238"/>
    </font>
    <font>
      <u/>
      <sz val="8.5"/>
      <color indexed="12"/>
      <name val="Arial"/>
      <family val="2"/>
      <charset val="238"/>
    </font>
    <font>
      <b/>
      <sz val="11"/>
      <name val="Arial"/>
      <family val="2"/>
      <charset val="238"/>
    </font>
    <font>
      <sz val="8"/>
      <color indexed="48"/>
      <name val="Arial"/>
      <family val="2"/>
      <charset val="238"/>
    </font>
    <font>
      <sz val="10"/>
      <color indexed="48"/>
      <name val="Arial"/>
      <family val="2"/>
      <charset val="238"/>
    </font>
    <font>
      <sz val="7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4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vertAlign val="subscript"/>
      <sz val="8"/>
      <name val="Arial"/>
      <family val="2"/>
      <charset val="238"/>
    </font>
    <font>
      <sz val="9"/>
      <name val="Arial"/>
      <family val="2"/>
      <charset val="238"/>
    </font>
    <font>
      <sz val="10"/>
      <color indexed="48"/>
      <name val="Arial"/>
      <family val="2"/>
      <charset val="238"/>
    </font>
    <font>
      <sz val="10"/>
      <name val="Arial"/>
      <family val="2"/>
      <charset val="238"/>
    </font>
    <font>
      <vertAlign val="subscript"/>
      <sz val="10"/>
      <name val="Arial"/>
      <family val="2"/>
      <charset val="238"/>
    </font>
    <font>
      <sz val="9"/>
      <color indexed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i/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9"/>
      <name val="Arial"/>
      <family val="2"/>
      <charset val="238"/>
    </font>
    <font>
      <sz val="7"/>
      <name val="Arial"/>
      <family val="2"/>
      <charset val="238"/>
    </font>
    <font>
      <sz val="7"/>
      <color indexed="48"/>
      <name val="Arial"/>
      <family val="2"/>
      <charset val="238"/>
    </font>
    <font>
      <sz val="8"/>
      <color indexed="48"/>
      <name val="Arial"/>
      <family val="2"/>
    </font>
    <font>
      <sz val="10"/>
      <color indexed="12"/>
      <name val="Arial"/>
      <family val="2"/>
      <charset val="238"/>
    </font>
    <font>
      <sz val="9"/>
      <color indexed="12"/>
      <name val="Arial"/>
      <family val="2"/>
      <charset val="238"/>
    </font>
    <font>
      <sz val="8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vertAlign val="superscript"/>
      <sz val="10"/>
      <color indexed="36"/>
      <name val="Arial"/>
      <family val="2"/>
      <charset val="238"/>
    </font>
    <font>
      <b/>
      <vertAlign val="superscript"/>
      <sz val="7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4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18"/>
      <name val="Arial"/>
      <family val="2"/>
    </font>
    <font>
      <b/>
      <sz val="10"/>
      <name val="Arial CE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27"/>
        <bgColor indexed="27"/>
      </patternFill>
    </fill>
    <fill>
      <patternFill patternType="gray0625">
        <fgColor indexed="41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27"/>
        <bgColor indexed="41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42"/>
      </patternFill>
    </fill>
    <fill>
      <patternFill patternType="solid">
        <fgColor indexed="42"/>
        <bgColor indexed="9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42"/>
      </patternFill>
    </fill>
    <fill>
      <patternFill patternType="gray125">
        <bgColor indexed="9"/>
      </patternFill>
    </fill>
    <fill>
      <patternFill patternType="solid">
        <fgColor indexed="27"/>
        <bgColor indexed="64"/>
      </patternFill>
    </fill>
  </fills>
  <borders count="33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ashed">
        <color indexed="64"/>
      </right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dashed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ashed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medium">
        <color indexed="64"/>
      </right>
      <top/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ashed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/>
      <top style="dashed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thick">
        <color indexed="64"/>
      </bottom>
      <diagonal/>
    </border>
    <border>
      <left style="double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medium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ck">
        <color indexed="10"/>
      </bottom>
      <diagonal/>
    </border>
    <border>
      <left/>
      <right/>
      <top style="thin">
        <color indexed="64"/>
      </top>
      <bottom style="thick">
        <color indexed="10"/>
      </bottom>
      <diagonal/>
    </border>
    <border>
      <left/>
      <right style="thin">
        <color indexed="64"/>
      </right>
      <top style="thin">
        <color indexed="64"/>
      </top>
      <bottom style="thick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/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/>
      <diagonal/>
    </border>
    <border>
      <left style="dashed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ashed">
        <color indexed="64"/>
      </right>
      <top style="thin">
        <color indexed="64"/>
      </top>
      <bottom/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ouble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ck">
        <color indexed="64"/>
      </top>
      <bottom/>
      <diagonal/>
    </border>
    <border>
      <left style="dashed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46" fillId="0" borderId="0"/>
    <xf numFmtId="0" fontId="1" fillId="0" borderId="0"/>
    <xf numFmtId="0" fontId="19" fillId="0" borderId="0"/>
    <xf numFmtId="0" fontId="19" fillId="0" borderId="0"/>
  </cellStyleXfs>
  <cellXfs count="114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3" fontId="0" fillId="2" borderId="14" xfId="0" applyNumberFormat="1" applyFill="1" applyBorder="1" applyAlignment="1">
      <alignment horizontal="right" vertical="center"/>
    </xf>
    <xf numFmtId="0" fontId="0" fillId="2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0" fillId="2" borderId="18" xfId="0" applyNumberFormat="1" applyFill="1" applyBorder="1" applyAlignment="1">
      <alignment horizontal="right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0" fillId="0" borderId="21" xfId="0" applyNumberFormat="1" applyFill="1" applyBorder="1" applyAlignment="1">
      <alignment horizontal="right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3" fontId="0" fillId="1" borderId="26" xfId="0" applyNumberFormat="1" applyFill="1" applyBorder="1" applyAlignment="1">
      <alignment horizontal="right" vertical="center"/>
    </xf>
    <xf numFmtId="0" fontId="0" fillId="0" borderId="21" xfId="0" applyBorder="1" applyAlignment="1">
      <alignment horizontal="center" vertical="center" wrapText="1"/>
    </xf>
    <xf numFmtId="3" fontId="0" fillId="1" borderId="22" xfId="0" applyNumberFormat="1" applyFill="1" applyBorder="1" applyAlignment="1">
      <alignment horizontal="right" vertical="center"/>
    </xf>
    <xf numFmtId="3" fontId="0" fillId="1" borderId="12" xfId="0" applyNumberFormat="1" applyFill="1" applyBorder="1" applyAlignment="1">
      <alignment horizontal="right" vertical="center"/>
    </xf>
    <xf numFmtId="3" fontId="0" fillId="1" borderId="21" xfId="0" applyNumberFormat="1" applyFill="1" applyBorder="1" applyAlignment="1">
      <alignment horizontal="right" vertical="center"/>
    </xf>
    <xf numFmtId="3" fontId="0" fillId="1" borderId="27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Protection="1"/>
    <xf numFmtId="0" fontId="12" fillId="2" borderId="28" xfId="0" applyFont="1" applyFill="1" applyBorder="1" applyAlignment="1" applyProtection="1">
      <alignment horizontal="center" vertical="center" wrapText="1"/>
    </xf>
    <xf numFmtId="1" fontId="12" fillId="3" borderId="28" xfId="0" applyNumberFormat="1" applyFont="1" applyFill="1" applyBorder="1" applyAlignment="1" applyProtection="1">
      <alignment horizontal="center"/>
    </xf>
    <xf numFmtId="1" fontId="0" fillId="0" borderId="0" xfId="0" applyNumberFormat="1" applyProtection="1"/>
    <xf numFmtId="0" fontId="18" fillId="2" borderId="28" xfId="0" applyFont="1" applyFill="1" applyBorder="1" applyAlignment="1" applyProtection="1">
      <alignment horizontal="left"/>
    </xf>
    <xf numFmtId="3" fontId="0" fillId="0" borderId="0" xfId="0" applyNumberFormat="1" applyProtection="1"/>
    <xf numFmtId="0" fontId="18" fillId="0" borderId="0" xfId="0" applyFont="1" applyAlignment="1" applyProtection="1"/>
    <xf numFmtId="0" fontId="21" fillId="0" borderId="0" xfId="0" applyFont="1" applyProtection="1"/>
    <xf numFmtId="0" fontId="21" fillId="0" borderId="0" xfId="0" applyFont="1" applyAlignment="1" applyProtection="1">
      <alignment horizontal="right"/>
    </xf>
    <xf numFmtId="0" fontId="22" fillId="0" borderId="29" xfId="0" applyFont="1" applyBorder="1" applyAlignment="1" applyProtection="1">
      <alignment horizontal="left" vertical="center"/>
    </xf>
    <xf numFmtId="0" fontId="22" fillId="0" borderId="3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3" fontId="22" fillId="0" borderId="30" xfId="0" applyNumberFormat="1" applyFont="1" applyBorder="1" applyAlignment="1" applyProtection="1">
      <alignment horizontal="left" vertical="center" wrapText="1"/>
      <protection locked="0"/>
    </xf>
    <xf numFmtId="3" fontId="22" fillId="0" borderId="31" xfId="0" applyNumberFormat="1" applyFont="1" applyBorder="1" applyAlignment="1" applyProtection="1">
      <alignment horizontal="left" vertical="center" wrapText="1"/>
      <protection locked="0"/>
    </xf>
    <xf numFmtId="0" fontId="12" fillId="2" borderId="32" xfId="0" applyFont="1" applyFill="1" applyBorder="1" applyAlignment="1" applyProtection="1">
      <alignment horizontal="center" vertical="center" wrapText="1"/>
    </xf>
    <xf numFmtId="0" fontId="15" fillId="2" borderId="33" xfId="0" applyFont="1" applyFill="1" applyBorder="1" applyProtection="1"/>
    <xf numFmtId="0" fontId="15" fillId="2" borderId="34" xfId="0" applyFont="1" applyFill="1" applyBorder="1" applyProtection="1"/>
    <xf numFmtId="0" fontId="15" fillId="2" borderId="35" xfId="0" applyFont="1" applyFill="1" applyBorder="1" applyProtection="1"/>
    <xf numFmtId="0" fontId="12" fillId="0" borderId="35" xfId="0" applyFont="1" applyBorder="1" applyAlignment="1" applyProtection="1">
      <alignment horizontal="center"/>
    </xf>
    <xf numFmtId="0" fontId="16" fillId="3" borderId="34" xfId="0" applyFont="1" applyFill="1" applyBorder="1" applyAlignment="1" applyProtection="1">
      <alignment horizontal="center" vertical="center" wrapText="1"/>
    </xf>
    <xf numFmtId="0" fontId="16" fillId="3" borderId="36" xfId="0" applyFont="1" applyFill="1" applyBorder="1" applyAlignment="1" applyProtection="1">
      <alignment horizontal="center" vertical="center" wrapText="1"/>
    </xf>
    <xf numFmtId="3" fontId="16" fillId="3" borderId="36" xfId="0" applyNumberFormat="1" applyFont="1" applyFill="1" applyBorder="1" applyAlignment="1" applyProtection="1">
      <alignment horizontal="center" vertical="center" wrapText="1"/>
    </xf>
    <xf numFmtId="0" fontId="0" fillId="0" borderId="37" xfId="0" applyBorder="1" applyProtection="1"/>
    <xf numFmtId="1" fontId="12" fillId="3" borderId="38" xfId="0" applyNumberFormat="1" applyFont="1" applyFill="1" applyBorder="1" applyAlignment="1" applyProtection="1">
      <alignment horizontal="center"/>
    </xf>
    <xf numFmtId="0" fontId="0" fillId="2" borderId="40" xfId="0" applyFill="1" applyBorder="1" applyProtection="1"/>
    <xf numFmtId="0" fontId="18" fillId="2" borderId="40" xfId="0" applyFont="1" applyFill="1" applyBorder="1" applyAlignment="1" applyProtection="1">
      <alignment horizontal="left"/>
    </xf>
    <xf numFmtId="1" fontId="12" fillId="2" borderId="4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right" vertical="center"/>
    </xf>
    <xf numFmtId="0" fontId="0" fillId="0" borderId="41" xfId="0" applyFill="1" applyBorder="1" applyAlignment="1">
      <alignment horizontal="center" vertical="center"/>
    </xf>
    <xf numFmtId="0" fontId="24" fillId="0" borderId="0" xfId="0" applyFont="1" applyProtection="1"/>
    <xf numFmtId="0" fontId="18" fillId="0" borderId="0" xfId="0" applyFont="1" applyProtection="1"/>
    <xf numFmtId="0" fontId="26" fillId="4" borderId="28" xfId="0" applyFont="1" applyFill="1" applyBorder="1" applyAlignment="1" applyProtection="1">
      <alignment horizontal="left"/>
      <protection locked="0"/>
    </xf>
    <xf numFmtId="1" fontId="12" fillId="3" borderId="28" xfId="0" quotePrefix="1" applyNumberFormat="1" applyFont="1" applyFill="1" applyBorder="1" applyAlignment="1" applyProtection="1">
      <alignment horizontal="center"/>
    </xf>
    <xf numFmtId="0" fontId="18" fillId="0" borderId="0" xfId="0" applyFont="1" applyBorder="1" applyProtection="1"/>
    <xf numFmtId="0" fontId="20" fillId="0" borderId="0" xfId="0" applyFont="1" applyBorder="1" applyProtection="1"/>
    <xf numFmtId="0" fontId="21" fillId="0" borderId="0" xfId="0" applyFont="1" applyAlignment="1" applyProtection="1">
      <alignment horizontal="left"/>
    </xf>
    <xf numFmtId="0" fontId="11" fillId="2" borderId="42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23" fillId="2" borderId="32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1" fontId="12" fillId="3" borderId="40" xfId="0" applyNumberFormat="1" applyFont="1" applyFill="1" applyBorder="1" applyAlignment="1" applyProtection="1">
      <alignment horizontal="center"/>
    </xf>
    <xf numFmtId="0" fontId="16" fillId="2" borderId="1" xfId="0" applyFont="1" applyFill="1" applyBorder="1" applyAlignment="1" applyProtection="1">
      <alignment horizontal="center" vertical="center" wrapText="1"/>
    </xf>
    <xf numFmtId="0" fontId="30" fillId="2" borderId="32" xfId="0" applyFont="1" applyFill="1" applyBorder="1" applyAlignment="1" applyProtection="1">
      <alignment horizontal="center" vertical="center" wrapText="1"/>
    </xf>
    <xf numFmtId="0" fontId="30" fillId="2" borderId="43" xfId="0" applyFont="1" applyFill="1" applyBorder="1" applyAlignment="1" applyProtection="1">
      <alignment horizontal="center" vertical="center" wrapText="1"/>
    </xf>
    <xf numFmtId="1" fontId="12" fillId="3" borderId="44" xfId="0" applyNumberFormat="1" applyFont="1" applyFill="1" applyBorder="1" applyAlignment="1" applyProtection="1">
      <alignment horizontal="center"/>
    </xf>
    <xf numFmtId="0" fontId="25" fillId="2" borderId="33" xfId="0" applyFont="1" applyFill="1" applyBorder="1" applyAlignment="1" applyProtection="1"/>
    <xf numFmtId="0" fontId="16" fillId="2" borderId="34" xfId="0" applyFont="1" applyFill="1" applyBorder="1" applyAlignment="1" applyProtection="1">
      <alignment wrapText="1"/>
    </xf>
    <xf numFmtId="0" fontId="16" fillId="0" borderId="34" xfId="0" applyFont="1" applyBorder="1" applyAlignment="1" applyProtection="1">
      <alignment horizontal="center"/>
    </xf>
    <xf numFmtId="0" fontId="2" fillId="0" borderId="0" xfId="0" applyFont="1" applyProtection="1"/>
    <xf numFmtId="0" fontId="26" fillId="0" borderId="0" xfId="0" applyFont="1" applyBorder="1" applyProtection="1"/>
    <xf numFmtId="0" fontId="0" fillId="0" borderId="0" xfId="0" applyAlignment="1">
      <alignment horizontal="center" vertical="center"/>
    </xf>
    <xf numFmtId="0" fontId="31" fillId="0" borderId="0" xfId="0" applyFont="1" applyProtection="1"/>
    <xf numFmtId="0" fontId="32" fillId="0" borderId="0" xfId="4" applyFont="1" applyAlignment="1" applyProtection="1"/>
    <xf numFmtId="1" fontId="0" fillId="0" borderId="0" xfId="0" applyNumberFormat="1" applyAlignment="1" applyProtection="1">
      <alignment horizontal="center" vertical="center"/>
    </xf>
    <xf numFmtId="0" fontId="15" fillId="0" borderId="0" xfId="0" applyFont="1" applyProtection="1"/>
    <xf numFmtId="3" fontId="18" fillId="0" borderId="0" xfId="0" applyNumberFormat="1" applyFont="1" applyAlignment="1" applyProtection="1">
      <alignment horizontal="right" vertical="center"/>
    </xf>
    <xf numFmtId="0" fontId="33" fillId="0" borderId="0" xfId="0" applyFont="1" applyAlignment="1" applyProtection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11" fillId="2" borderId="45" xfId="0" applyFont="1" applyFill="1" applyBorder="1" applyAlignment="1" applyProtection="1">
      <alignment horizontal="center" vertical="center" wrapText="1"/>
    </xf>
    <xf numFmtId="0" fontId="15" fillId="2" borderId="46" xfId="0" applyFont="1" applyFill="1" applyBorder="1" applyAlignment="1" applyProtection="1">
      <alignment horizontal="center" vertical="center" wrapText="1"/>
    </xf>
    <xf numFmtId="0" fontId="16" fillId="2" borderId="28" xfId="0" applyFont="1" applyFill="1" applyBorder="1" applyAlignment="1" applyProtection="1">
      <alignment horizontal="center" vertical="center"/>
    </xf>
    <xf numFmtId="0" fontId="16" fillId="2" borderId="28" xfId="0" applyFont="1" applyFill="1" applyBorder="1" applyAlignment="1" applyProtection="1">
      <alignment horizontal="center" vertical="center" wrapText="1"/>
    </xf>
    <xf numFmtId="0" fontId="28" fillId="2" borderId="44" xfId="0" applyFont="1" applyFill="1" applyBorder="1" applyProtection="1"/>
    <xf numFmtId="0" fontId="12" fillId="4" borderId="28" xfId="0" applyFont="1" applyFill="1" applyBorder="1" applyAlignment="1" applyProtection="1">
      <alignment horizontal="center"/>
    </xf>
    <xf numFmtId="0" fontId="12" fillId="3" borderId="28" xfId="0" applyFont="1" applyFill="1" applyBorder="1" applyAlignment="1" applyProtection="1">
      <alignment horizontal="center"/>
    </xf>
    <xf numFmtId="165" fontId="12" fillId="3" borderId="28" xfId="0" applyNumberFormat="1" applyFont="1" applyFill="1" applyBorder="1" applyAlignment="1" applyProtection="1">
      <alignment horizontal="center"/>
    </xf>
    <xf numFmtId="0" fontId="28" fillId="2" borderId="28" xfId="0" applyFont="1" applyFill="1" applyBorder="1" applyProtection="1"/>
    <xf numFmtId="0" fontId="28" fillId="2" borderId="0" xfId="0" applyFont="1" applyFill="1" applyBorder="1" applyProtection="1"/>
    <xf numFmtId="0" fontId="12" fillId="3" borderId="0" xfId="0" applyFont="1" applyFill="1" applyBorder="1" applyAlignment="1" applyProtection="1">
      <alignment horizontal="center"/>
    </xf>
    <xf numFmtId="0" fontId="0" fillId="2" borderId="0" xfId="0" applyFill="1" applyBorder="1" applyProtection="1"/>
    <xf numFmtId="0" fontId="0" fillId="2" borderId="28" xfId="0" applyFill="1" applyBorder="1" applyProtection="1"/>
    <xf numFmtId="0" fontId="0" fillId="0" borderId="21" xfId="0" applyFill="1" applyBorder="1" applyAlignment="1">
      <alignment horizontal="center" vertical="center" wrapText="1"/>
    </xf>
    <xf numFmtId="3" fontId="0" fillId="2" borderId="28" xfId="0" applyNumberFormat="1" applyFill="1" applyBorder="1" applyAlignment="1" applyProtection="1">
      <alignment horizontal="right" vertical="center"/>
    </xf>
    <xf numFmtId="3" fontId="28" fillId="5" borderId="28" xfId="0" applyNumberFormat="1" applyFont="1" applyFill="1" applyBorder="1" applyAlignment="1" applyProtection="1">
      <alignment horizontal="right" vertical="center"/>
      <protection locked="0"/>
    </xf>
    <xf numFmtId="3" fontId="0" fillId="6" borderId="28" xfId="0" applyNumberFormat="1" applyFill="1" applyBorder="1" applyAlignment="1" applyProtection="1">
      <alignment horizontal="right" vertical="center"/>
      <protection locked="0"/>
    </xf>
    <xf numFmtId="0" fontId="2" fillId="5" borderId="47" xfId="0" applyFont="1" applyFill="1" applyBorder="1" applyAlignment="1" applyProtection="1">
      <alignment horizontal="left" vertical="center"/>
      <protection locked="0"/>
    </xf>
    <xf numFmtId="0" fontId="2" fillId="5" borderId="38" xfId="0" applyFont="1" applyFill="1" applyBorder="1" applyAlignment="1" applyProtection="1">
      <alignment horizontal="left" vertical="center"/>
      <protection locked="0"/>
    </xf>
    <xf numFmtId="0" fontId="2" fillId="5" borderId="48" xfId="0" applyFont="1" applyFill="1" applyBorder="1" applyAlignment="1" applyProtection="1">
      <alignment horizontal="left" vertical="center"/>
      <protection locked="0"/>
    </xf>
    <xf numFmtId="0" fontId="2" fillId="5" borderId="28" xfId="0" applyFont="1" applyFill="1" applyBorder="1" applyAlignment="1" applyProtection="1">
      <alignment horizontal="left" vertical="center"/>
      <protection locked="0"/>
    </xf>
    <xf numFmtId="0" fontId="2" fillId="5" borderId="48" xfId="3" applyFont="1" applyFill="1" applyBorder="1" applyAlignment="1" applyProtection="1">
      <alignment horizontal="left" vertical="center"/>
      <protection locked="0"/>
    </xf>
    <xf numFmtId="1" fontId="2" fillId="5" borderId="38" xfId="0" applyNumberFormat="1" applyFont="1" applyFill="1" applyBorder="1" applyAlignment="1" applyProtection="1">
      <alignment horizontal="center" vertical="center"/>
      <protection locked="0"/>
    </xf>
    <xf numFmtId="3" fontId="2" fillId="5" borderId="49" xfId="0" applyNumberFormat="1" applyFont="1" applyFill="1" applyBorder="1" applyAlignment="1" applyProtection="1">
      <alignment horizontal="right" vertical="center"/>
      <protection locked="0"/>
    </xf>
    <xf numFmtId="1" fontId="2" fillId="5" borderId="28" xfId="0" applyNumberFormat="1" applyFont="1" applyFill="1" applyBorder="1" applyAlignment="1" applyProtection="1">
      <alignment horizontal="center" vertical="center"/>
      <protection locked="0"/>
    </xf>
    <xf numFmtId="3" fontId="2" fillId="5" borderId="50" xfId="0" applyNumberFormat="1" applyFont="1" applyFill="1" applyBorder="1" applyAlignment="1" applyProtection="1">
      <alignment horizontal="right" vertical="center"/>
      <protection locked="0"/>
    </xf>
    <xf numFmtId="1" fontId="2" fillId="5" borderId="28" xfId="5" applyNumberFormat="1" applyFont="1" applyFill="1" applyBorder="1" applyAlignment="1" applyProtection="1">
      <alignment horizontal="center" vertical="center"/>
      <protection locked="0"/>
    </xf>
    <xf numFmtId="1" fontId="2" fillId="5" borderId="28" xfId="3" applyNumberFormat="1" applyFont="1" applyFill="1" applyBorder="1" applyAlignment="1" applyProtection="1">
      <alignment horizontal="center" vertical="center"/>
      <protection locked="0"/>
    </xf>
    <xf numFmtId="3" fontId="0" fillId="7" borderId="21" xfId="0" applyNumberFormat="1" applyFill="1" applyBorder="1" applyAlignment="1">
      <alignment horizontal="right" vertical="center"/>
    </xf>
    <xf numFmtId="3" fontId="0" fillId="2" borderId="51" xfId="0" applyNumberFormat="1" applyFill="1" applyBorder="1" applyAlignment="1">
      <alignment horizontal="right" vertical="center"/>
    </xf>
    <xf numFmtId="3" fontId="0" fillId="0" borderId="0" xfId="0" applyNumberFormat="1"/>
    <xf numFmtId="0" fontId="0" fillId="0" borderId="52" xfId="0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2" borderId="54" xfId="0" applyFill="1" applyBorder="1" applyProtection="1"/>
    <xf numFmtId="1" fontId="12" fillId="2" borderId="55" xfId="0" applyNumberFormat="1" applyFont="1" applyFill="1" applyBorder="1" applyAlignment="1" applyProtection="1">
      <alignment horizontal="center"/>
    </xf>
    <xf numFmtId="0" fontId="28" fillId="2" borderId="56" xfId="0" applyFont="1" applyFill="1" applyBorder="1" applyAlignment="1" applyProtection="1">
      <alignment horizontal="left" vertical="center"/>
    </xf>
    <xf numFmtId="0" fontId="28" fillId="2" borderId="46" xfId="0" applyFont="1" applyFill="1" applyBorder="1" applyAlignment="1" applyProtection="1">
      <alignment horizontal="left" vertical="center"/>
    </xf>
    <xf numFmtId="0" fontId="0" fillId="0" borderId="0" xfId="0" applyBorder="1" applyAlignment="1">
      <alignment horizontal="center" vertical="center" wrapText="1"/>
    </xf>
    <xf numFmtId="3" fontId="0" fillId="7" borderId="28" xfId="0" applyNumberFormat="1" applyFill="1" applyBorder="1" applyAlignment="1" applyProtection="1">
      <alignment horizontal="right" vertical="center"/>
      <protection locked="0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3" fontId="0" fillId="1" borderId="46" xfId="0" applyNumberFormat="1" applyFill="1" applyBorder="1" applyAlignment="1">
      <alignment horizontal="right" vertical="center"/>
    </xf>
    <xf numFmtId="3" fontId="0" fillId="1" borderId="28" xfId="0" applyNumberFormat="1" applyFill="1" applyBorder="1" applyAlignment="1">
      <alignment horizontal="right" vertical="center"/>
    </xf>
    <xf numFmtId="0" fontId="0" fillId="0" borderId="0" xfId="0" applyBorder="1"/>
    <xf numFmtId="0" fontId="44" fillId="0" borderId="2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 wrapText="1"/>
    </xf>
    <xf numFmtId="3" fontId="0" fillId="2" borderId="60" xfId="0" applyNumberFormat="1" applyFill="1" applyBorder="1" applyAlignment="1">
      <alignment horizontal="right" vertical="center"/>
    </xf>
    <xf numFmtId="0" fontId="45" fillId="0" borderId="61" xfId="0" applyFont="1" applyBorder="1" applyAlignment="1">
      <alignment horizontal="center" vertical="center"/>
    </xf>
    <xf numFmtId="3" fontId="45" fillId="1" borderId="62" xfId="0" applyNumberFormat="1" applyFont="1" applyFill="1" applyBorder="1" applyAlignment="1">
      <alignment horizontal="right" vertical="center"/>
    </xf>
    <xf numFmtId="0" fontId="10" fillId="0" borderId="63" xfId="0" applyFont="1" applyBorder="1" applyAlignment="1">
      <alignment horizontal="center" vertical="center"/>
    </xf>
    <xf numFmtId="3" fontId="10" fillId="0" borderId="64" xfId="0" applyNumberFormat="1" applyFont="1" applyFill="1" applyBorder="1" applyAlignment="1">
      <alignment horizontal="right" vertical="center"/>
    </xf>
    <xf numFmtId="3" fontId="10" fillId="0" borderId="65" xfId="0" applyNumberFormat="1" applyFont="1" applyFill="1" applyBorder="1" applyAlignment="1">
      <alignment horizontal="right" vertical="center"/>
    </xf>
    <xf numFmtId="3" fontId="10" fillId="1" borderId="65" xfId="0" applyNumberFormat="1" applyFont="1" applyFill="1" applyBorder="1" applyAlignment="1">
      <alignment horizontal="right" vertical="center"/>
    </xf>
    <xf numFmtId="0" fontId="45" fillId="0" borderId="66" xfId="0" applyFont="1" applyFill="1" applyBorder="1" applyAlignment="1">
      <alignment horizontal="center" vertical="center"/>
    </xf>
    <xf numFmtId="3" fontId="45" fillId="1" borderId="67" xfId="0" applyNumberFormat="1" applyFont="1" applyFill="1" applyBorder="1" applyAlignment="1">
      <alignment horizontal="right" vertical="center"/>
    </xf>
    <xf numFmtId="0" fontId="45" fillId="0" borderId="6" xfId="0" applyFont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3" fontId="10" fillId="1" borderId="70" xfId="0" applyNumberFormat="1" applyFont="1" applyFill="1" applyBorder="1" applyAlignment="1">
      <alignment horizontal="right" vertical="center"/>
    </xf>
    <xf numFmtId="3" fontId="45" fillId="1" borderId="71" xfId="0" applyNumberFormat="1" applyFont="1" applyFill="1" applyBorder="1" applyAlignment="1">
      <alignment horizontal="right" vertical="center"/>
    </xf>
    <xf numFmtId="3" fontId="10" fillId="1" borderId="72" xfId="0" applyNumberFormat="1" applyFont="1" applyFill="1" applyBorder="1" applyAlignment="1">
      <alignment horizontal="right" vertical="center"/>
    </xf>
    <xf numFmtId="3" fontId="10" fillId="1" borderId="73" xfId="0" applyNumberFormat="1" applyFont="1" applyFill="1" applyBorder="1" applyAlignment="1">
      <alignment horizontal="right" vertical="center"/>
    </xf>
    <xf numFmtId="3" fontId="0" fillId="2" borderId="74" xfId="0" applyNumberFormat="1" applyFill="1" applyBorder="1" applyAlignment="1">
      <alignment horizontal="right" vertical="center"/>
    </xf>
    <xf numFmtId="3" fontId="0" fillId="2" borderId="75" xfId="0" applyNumberFormat="1" applyFill="1" applyBorder="1" applyAlignment="1">
      <alignment horizontal="right" vertical="center"/>
    </xf>
    <xf numFmtId="3" fontId="0" fillId="2" borderId="76" xfId="0" applyNumberFormat="1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3" fontId="0" fillId="1" borderId="77" xfId="0" applyNumberFormat="1" applyFill="1" applyBorder="1" applyAlignment="1">
      <alignment horizontal="right" vertical="center"/>
    </xf>
    <xf numFmtId="3" fontId="0" fillId="1" borderId="17" xfId="0" applyNumberFormat="1" applyFill="1" applyBorder="1" applyAlignment="1">
      <alignment horizontal="right" vertical="center"/>
    </xf>
    <xf numFmtId="0" fontId="0" fillId="0" borderId="66" xfId="0" applyFill="1" applyBorder="1" applyAlignment="1">
      <alignment horizontal="center" vertical="center"/>
    </xf>
    <xf numFmtId="3" fontId="0" fillId="0" borderId="67" xfId="0" applyNumberFormat="1" applyFill="1" applyBorder="1" applyAlignment="1">
      <alignment horizontal="right" vertical="center"/>
    </xf>
    <xf numFmtId="3" fontId="0" fillId="1" borderId="67" xfId="0" applyNumberFormat="1" applyFill="1" applyBorder="1" applyAlignment="1">
      <alignment horizontal="right" vertical="center"/>
    </xf>
    <xf numFmtId="0" fontId="45" fillId="0" borderId="4" xfId="0" applyFont="1" applyFill="1" applyBorder="1" applyAlignment="1">
      <alignment horizontal="center" vertical="center"/>
    </xf>
    <xf numFmtId="3" fontId="45" fillId="1" borderId="26" xfId="0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0" fillId="0" borderId="78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45" fillId="0" borderId="79" xfId="0" applyFont="1" applyBorder="1" applyAlignment="1">
      <alignment horizontal="center" vertical="center" wrapText="1"/>
    </xf>
    <xf numFmtId="0" fontId="46" fillId="0" borderId="69" xfId="0" applyFont="1" applyBorder="1" applyAlignment="1">
      <alignment horizontal="center" vertical="center"/>
    </xf>
    <xf numFmtId="3" fontId="46" fillId="1" borderId="80" xfId="0" applyNumberFormat="1" applyFont="1" applyFill="1" applyBorder="1" applyAlignment="1">
      <alignment horizontal="right" vertical="center"/>
    </xf>
    <xf numFmtId="0" fontId="46" fillId="0" borderId="4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5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3" fontId="46" fillId="0" borderId="81" xfId="0" applyNumberFormat="1" applyFont="1" applyFill="1" applyBorder="1" applyAlignment="1">
      <alignment horizontal="right" vertical="center"/>
    </xf>
    <xf numFmtId="3" fontId="46" fillId="1" borderId="26" xfId="0" applyNumberFormat="1" applyFont="1" applyFill="1" applyBorder="1" applyAlignment="1">
      <alignment horizontal="right" vertical="center"/>
    </xf>
    <xf numFmtId="3" fontId="46" fillId="1" borderId="81" xfId="0" applyNumberFormat="1" applyFont="1" applyFill="1" applyBorder="1" applyAlignment="1">
      <alignment horizontal="right" vertical="center"/>
    </xf>
    <xf numFmtId="0" fontId="0" fillId="2" borderId="82" xfId="0" applyFill="1" applyBorder="1" applyAlignment="1">
      <alignment horizontal="center" vertical="center" wrapText="1"/>
    </xf>
    <xf numFmtId="3" fontId="0" fillId="2" borderId="83" xfId="0" applyNumberFormat="1" applyFill="1" applyBorder="1" applyAlignment="1">
      <alignment horizontal="right" vertical="center"/>
    </xf>
    <xf numFmtId="3" fontId="0" fillId="2" borderId="84" xfId="0" applyNumberFormat="1" applyFill="1" applyBorder="1" applyAlignment="1">
      <alignment horizontal="right" vertical="center"/>
    </xf>
    <xf numFmtId="0" fontId="45" fillId="0" borderId="63" xfId="0" applyFont="1" applyFill="1" applyBorder="1" applyAlignment="1">
      <alignment horizontal="center" vertical="center"/>
    </xf>
    <xf numFmtId="3" fontId="45" fillId="1" borderId="65" xfId="0" applyNumberFormat="1" applyFont="1" applyFill="1" applyBorder="1" applyAlignment="1">
      <alignment horizontal="right" vertical="center"/>
    </xf>
    <xf numFmtId="0" fontId="46" fillId="0" borderId="4" xfId="0" applyFont="1" applyFill="1" applyBorder="1" applyAlignment="1">
      <alignment horizontal="center" vertical="center"/>
    </xf>
    <xf numFmtId="3" fontId="46" fillId="1" borderId="85" xfId="0" applyNumberFormat="1" applyFont="1" applyFill="1" applyBorder="1" applyAlignment="1">
      <alignment horizontal="right" vertical="center"/>
    </xf>
    <xf numFmtId="3" fontId="46" fillId="1" borderId="12" xfId="0" applyNumberFormat="1" applyFont="1" applyFill="1" applyBorder="1" applyAlignment="1">
      <alignment horizontal="right" vertical="center"/>
    </xf>
    <xf numFmtId="3" fontId="46" fillId="1" borderId="86" xfId="0" applyNumberFormat="1" applyFont="1" applyFill="1" applyBorder="1" applyAlignment="1">
      <alignment horizontal="right" vertical="center"/>
    </xf>
    <xf numFmtId="0" fontId="10" fillId="0" borderId="63" xfId="0" applyFont="1" applyFill="1" applyBorder="1" applyAlignment="1">
      <alignment horizontal="center" vertical="center"/>
    </xf>
    <xf numFmtId="0" fontId="15" fillId="0" borderId="0" xfId="0" applyFont="1" applyAlignment="1" applyProtection="1">
      <alignment horizontal="left"/>
    </xf>
    <xf numFmtId="0" fontId="52" fillId="0" borderId="0" xfId="0" applyFont="1" applyProtection="1"/>
    <xf numFmtId="0" fontId="4" fillId="0" borderId="0" xfId="0" applyFont="1" applyAlignment="1" applyProtection="1">
      <alignment horizontal="justify" vertical="top"/>
    </xf>
    <xf numFmtId="0" fontId="4" fillId="0" borderId="0" xfId="0" applyFont="1" applyProtection="1"/>
    <xf numFmtId="0" fontId="4" fillId="0" borderId="0" xfId="0" applyFont="1" applyBorder="1" applyProtection="1"/>
    <xf numFmtId="0" fontId="4" fillId="8" borderId="55" xfId="0" applyFont="1" applyFill="1" applyBorder="1" applyAlignment="1" applyProtection="1">
      <alignment horizontal="center" vertical="center"/>
      <protection locked="0"/>
    </xf>
    <xf numFmtId="0" fontId="4" fillId="8" borderId="87" xfId="0" applyFont="1" applyFill="1" applyBorder="1" applyAlignment="1" applyProtection="1">
      <alignment horizontal="center" vertical="center"/>
      <protection locked="0"/>
    </xf>
    <xf numFmtId="0" fontId="4" fillId="8" borderId="88" xfId="0" applyFont="1" applyFill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12" fillId="0" borderId="0" xfId="0" applyFont="1" applyAlignment="1" applyProtection="1">
      <alignment vertical="top"/>
    </xf>
    <xf numFmtId="0" fontId="4" fillId="8" borderId="89" xfId="0" applyFont="1" applyFill="1" applyBorder="1" applyAlignment="1" applyProtection="1">
      <alignment horizontal="center" vertical="center"/>
      <protection locked="0"/>
    </xf>
    <xf numFmtId="0" fontId="4" fillId="8" borderId="90" xfId="0" applyFont="1" applyFill="1" applyBorder="1" applyAlignment="1" applyProtection="1">
      <alignment horizontal="center" vertical="center"/>
      <protection locked="0"/>
    </xf>
    <xf numFmtId="0" fontId="4" fillId="8" borderId="9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/>
    <xf numFmtId="0" fontId="0" fillId="4" borderId="92" xfId="0" applyFill="1" applyBorder="1" applyAlignment="1" applyProtection="1">
      <alignment horizontal="left"/>
      <protection locked="0"/>
    </xf>
    <xf numFmtId="0" fontId="0" fillId="4" borderId="93" xfId="0" applyFill="1" applyBorder="1" applyAlignment="1" applyProtection="1">
      <alignment horizontal="left"/>
      <protection locked="0"/>
    </xf>
    <xf numFmtId="0" fontId="0" fillId="0" borderId="94" xfId="0" applyFill="1" applyBorder="1" applyAlignment="1" applyProtection="1">
      <alignment vertical="top"/>
      <protection locked="0"/>
    </xf>
    <xf numFmtId="0" fontId="0" fillId="0" borderId="94" xfId="0" applyFill="1" applyBorder="1" applyAlignment="1">
      <alignment vertical="top"/>
    </xf>
    <xf numFmtId="0" fontId="0" fillId="0" borderId="94" xfId="0" applyFill="1" applyBorder="1" applyAlignment="1" applyProtection="1">
      <protection locked="0"/>
    </xf>
    <xf numFmtId="0" fontId="0" fillId="0" borderId="94" xfId="0" applyFill="1" applyBorder="1" applyAlignment="1">
      <alignment horizontal="left" vertical="top" wrapText="1"/>
    </xf>
    <xf numFmtId="0" fontId="0" fillId="0" borderId="94" xfId="0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Protection="1"/>
    <xf numFmtId="0" fontId="53" fillId="0" borderId="0" xfId="0" applyFont="1"/>
    <xf numFmtId="0" fontId="28" fillId="0" borderId="0" xfId="0" applyFont="1" applyProtection="1"/>
    <xf numFmtId="0" fontId="54" fillId="0" borderId="0" xfId="0" applyFont="1" applyProtection="1"/>
    <xf numFmtId="0" fontId="12" fillId="0" borderId="95" xfId="0" applyFont="1" applyBorder="1" applyAlignment="1" applyProtection="1">
      <alignment horizontal="center"/>
    </xf>
    <xf numFmtId="0" fontId="55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shrinkToFit="1"/>
    </xf>
    <xf numFmtId="0" fontId="28" fillId="0" borderId="0" xfId="0" applyFont="1" applyAlignment="1" applyProtection="1">
      <alignment horizontal="justify" vertical="top"/>
    </xf>
    <xf numFmtId="0" fontId="0" fillId="0" borderId="0" xfId="0" applyBorder="1" applyAlignment="1"/>
    <xf numFmtId="0" fontId="56" fillId="0" borderId="0" xfId="0" applyFont="1" applyProtection="1"/>
    <xf numFmtId="3" fontId="49" fillId="1" borderId="67" xfId="0" applyNumberFormat="1" applyFont="1" applyFill="1" applyBorder="1" applyAlignment="1">
      <alignment horizontal="right" vertical="center"/>
    </xf>
    <xf numFmtId="0" fontId="0" fillId="0" borderId="96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3" fontId="1" fillId="8" borderId="12" xfId="0" applyNumberFormat="1" applyFont="1" applyFill="1" applyBorder="1" applyAlignment="1">
      <alignment horizontal="right" vertical="center"/>
    </xf>
    <xf numFmtId="3" fontId="1" fillId="8" borderId="22" xfId="0" applyNumberFormat="1" applyFont="1" applyFill="1" applyBorder="1" applyAlignment="1">
      <alignment horizontal="right" vertical="center"/>
    </xf>
    <xf numFmtId="0" fontId="0" fillId="0" borderId="99" xfId="0" applyBorder="1" applyAlignment="1">
      <alignment horizontal="center" vertical="center" wrapText="1"/>
    </xf>
    <xf numFmtId="0" fontId="0" fillId="0" borderId="100" xfId="0" applyBorder="1" applyAlignment="1">
      <alignment horizontal="right" vertical="center"/>
    </xf>
    <xf numFmtId="0" fontId="0" fillId="0" borderId="101" xfId="0" applyBorder="1" applyAlignment="1">
      <alignment horizontal="right" vertical="center"/>
    </xf>
    <xf numFmtId="3" fontId="0" fillId="0" borderId="102" xfId="0" applyNumberFormat="1" applyBorder="1" applyAlignment="1">
      <alignment horizontal="right" vertical="center"/>
    </xf>
    <xf numFmtId="0" fontId="0" fillId="2" borderId="103" xfId="0" applyFill="1" applyBorder="1" applyAlignment="1">
      <alignment horizontal="right" vertical="center"/>
    </xf>
    <xf numFmtId="0" fontId="0" fillId="0" borderId="104" xfId="0" applyBorder="1" applyAlignment="1">
      <alignment horizontal="right" vertical="center"/>
    </xf>
    <xf numFmtId="0" fontId="0" fillId="0" borderId="102" xfId="0" applyBorder="1" applyAlignment="1">
      <alignment horizontal="right" vertical="center"/>
    </xf>
    <xf numFmtId="0" fontId="0" fillId="0" borderId="103" xfId="0" applyBorder="1" applyAlignment="1">
      <alignment horizontal="right" vertical="center"/>
    </xf>
    <xf numFmtId="0" fontId="0" fillId="0" borderId="105" xfId="0" applyBorder="1" applyAlignment="1">
      <alignment horizontal="right" vertical="center"/>
    </xf>
    <xf numFmtId="0" fontId="7" fillId="0" borderId="99" xfId="0" applyFont="1" applyBorder="1" applyAlignment="1">
      <alignment horizontal="center" vertical="center"/>
    </xf>
    <xf numFmtId="3" fontId="1" fillId="0" borderId="106" xfId="0" applyNumberFormat="1" applyFont="1" applyBorder="1" applyAlignment="1">
      <alignment horizontal="right" vertical="center"/>
    </xf>
    <xf numFmtId="3" fontId="45" fillId="0" borderId="107" xfId="0" applyNumberFormat="1" applyFont="1" applyFill="1" applyBorder="1" applyAlignment="1">
      <alignment horizontal="right" vertical="center"/>
    </xf>
    <xf numFmtId="3" fontId="10" fillId="0" borderId="99" xfId="0" applyNumberFormat="1" applyFont="1" applyFill="1" applyBorder="1" applyAlignment="1">
      <alignment horizontal="right" vertical="center"/>
    </xf>
    <xf numFmtId="3" fontId="0" fillId="0" borderId="31" xfId="0" applyNumberFormat="1" applyBorder="1" applyAlignment="1">
      <alignment horizontal="right" vertical="center"/>
    </xf>
    <xf numFmtId="0" fontId="0" fillId="0" borderId="108" xfId="0" applyBorder="1" applyAlignment="1">
      <alignment horizontal="center" vertical="center" wrapText="1"/>
    </xf>
    <xf numFmtId="3" fontId="0" fillId="0" borderId="109" xfId="0" applyNumberFormat="1" applyFill="1" applyBorder="1" applyAlignment="1">
      <alignment horizontal="right" vertical="center"/>
    </xf>
    <xf numFmtId="3" fontId="0" fillId="0" borderId="110" xfId="0" applyNumberFormat="1" applyFill="1" applyBorder="1" applyAlignment="1">
      <alignment horizontal="right" vertical="center"/>
    </xf>
    <xf numFmtId="3" fontId="0" fillId="0" borderId="111" xfId="0" applyNumberFormat="1" applyFill="1" applyBorder="1" applyAlignment="1">
      <alignment horizontal="right" vertical="center"/>
    </xf>
    <xf numFmtId="3" fontId="10" fillId="0" borderId="112" xfId="0" applyNumberFormat="1" applyFont="1" applyFill="1" applyBorder="1" applyAlignment="1">
      <alignment horizontal="right" vertical="center"/>
    </xf>
    <xf numFmtId="3" fontId="0" fillId="2" borderId="113" xfId="0" applyNumberFormat="1" applyFill="1" applyBorder="1" applyAlignment="1">
      <alignment horizontal="right" vertical="center"/>
    </xf>
    <xf numFmtId="3" fontId="0" fillId="2" borderId="103" xfId="0" applyNumberFormat="1" applyFill="1" applyBorder="1" applyAlignment="1">
      <alignment horizontal="right" vertical="center"/>
    </xf>
    <xf numFmtId="3" fontId="45" fillId="0" borderId="101" xfId="0" applyNumberFormat="1" applyFont="1" applyBorder="1" applyAlignment="1">
      <alignment horizontal="right" vertical="center"/>
    </xf>
    <xf numFmtId="3" fontId="45" fillId="0" borderId="114" xfId="0" applyNumberFormat="1" applyFont="1" applyBorder="1" applyAlignment="1">
      <alignment horizontal="right" vertical="center"/>
    </xf>
    <xf numFmtId="3" fontId="10" fillId="0" borderId="115" xfId="0" applyNumberFormat="1" applyFont="1" applyBorder="1" applyAlignment="1">
      <alignment horizontal="right" vertical="center"/>
    </xf>
    <xf numFmtId="3" fontId="10" fillId="0" borderId="116" xfId="0" applyNumberFormat="1" applyFont="1" applyBorder="1" applyAlignment="1">
      <alignment horizontal="right" vertical="center"/>
    </xf>
    <xf numFmtId="3" fontId="10" fillId="0" borderId="117" xfId="0" applyNumberFormat="1" applyFont="1" applyBorder="1" applyAlignment="1">
      <alignment horizontal="right" vertical="center"/>
    </xf>
    <xf numFmtId="3" fontId="0" fillId="2" borderId="118" xfId="0" applyNumberFormat="1" applyFill="1" applyBorder="1" applyAlignment="1">
      <alignment horizontal="right" vertical="center"/>
    </xf>
    <xf numFmtId="3" fontId="45" fillId="0" borderId="100" xfId="0" applyNumberFormat="1" applyFont="1" applyBorder="1" applyAlignment="1">
      <alignment horizontal="right" vertical="center"/>
    </xf>
    <xf numFmtId="3" fontId="45" fillId="0" borderId="119" xfId="0" applyNumberFormat="1" applyFont="1" applyBorder="1" applyAlignment="1">
      <alignment horizontal="right" vertical="center"/>
    </xf>
    <xf numFmtId="3" fontId="46" fillId="0" borderId="102" xfId="0" applyNumberFormat="1" applyFont="1" applyBorder="1" applyAlignment="1">
      <alignment horizontal="right" vertical="center"/>
    </xf>
    <xf numFmtId="3" fontId="46" fillId="0" borderId="120" xfId="0" applyNumberFormat="1" applyFont="1" applyFill="1" applyBorder="1" applyAlignment="1">
      <alignment horizontal="right" vertical="center"/>
    </xf>
    <xf numFmtId="3" fontId="0" fillId="2" borderId="121" xfId="0" applyNumberFormat="1" applyFill="1" applyBorder="1" applyAlignment="1">
      <alignment horizontal="right" vertical="center"/>
    </xf>
    <xf numFmtId="3" fontId="45" fillId="0" borderId="99" xfId="0" applyNumberFormat="1" applyFont="1" applyFill="1" applyBorder="1" applyAlignment="1">
      <alignment horizontal="right" vertical="center"/>
    </xf>
    <xf numFmtId="3" fontId="46" fillId="0" borderId="117" xfId="0" applyNumberFormat="1" applyFont="1" applyFill="1" applyBorder="1" applyAlignment="1">
      <alignment horizontal="right" vertical="center"/>
    </xf>
    <xf numFmtId="3" fontId="46" fillId="0" borderId="110" xfId="0" applyNumberFormat="1" applyFont="1" applyFill="1" applyBorder="1" applyAlignment="1">
      <alignment horizontal="right" vertical="center"/>
    </xf>
    <xf numFmtId="3" fontId="0" fillId="2" borderId="122" xfId="0" applyNumberFormat="1" applyFill="1" applyBorder="1" applyAlignment="1">
      <alignment horizontal="right" vertical="center"/>
    </xf>
    <xf numFmtId="3" fontId="1" fillId="0" borderId="119" xfId="0" applyNumberFormat="1" applyFont="1" applyBorder="1" applyAlignment="1">
      <alignment horizontal="right" vertical="center"/>
    </xf>
    <xf numFmtId="3" fontId="46" fillId="0" borderId="114" xfId="0" applyNumberFormat="1" applyFont="1" applyFill="1" applyBorder="1" applyAlignment="1">
      <alignment horizontal="right" vertical="center"/>
    </xf>
    <xf numFmtId="3" fontId="0" fillId="2" borderId="123" xfId="0" applyNumberFormat="1" applyFill="1" applyBorder="1" applyAlignment="1">
      <alignment horizontal="right" vertical="center"/>
    </xf>
    <xf numFmtId="3" fontId="46" fillId="1" borderId="124" xfId="0" applyNumberFormat="1" applyFont="1" applyFill="1" applyBorder="1" applyAlignment="1">
      <alignment horizontal="right" vertical="center"/>
    </xf>
    <xf numFmtId="3" fontId="46" fillId="1" borderId="19" xfId="0" applyNumberFormat="1" applyFont="1" applyFill="1" applyBorder="1" applyAlignment="1">
      <alignment horizontal="right" vertical="center"/>
    </xf>
    <xf numFmtId="3" fontId="1" fillId="8" borderId="67" xfId="0" applyNumberFormat="1" applyFont="1" applyFill="1" applyBorder="1" applyAlignment="1">
      <alignment horizontal="right" vertical="center"/>
    </xf>
    <xf numFmtId="3" fontId="1" fillId="0" borderId="101" xfId="0" applyNumberFormat="1" applyFont="1" applyBorder="1" applyAlignment="1">
      <alignment horizontal="right" vertical="center"/>
    </xf>
    <xf numFmtId="3" fontId="1" fillId="8" borderId="77" xfId="0" applyNumberFormat="1" applyFont="1" applyFill="1" applyBorder="1" applyAlignment="1">
      <alignment horizontal="right" vertical="center"/>
    </xf>
    <xf numFmtId="3" fontId="1" fillId="0" borderId="125" xfId="0" applyNumberFormat="1" applyFont="1" applyBorder="1" applyAlignment="1">
      <alignment horizontal="right" vertical="center"/>
    </xf>
    <xf numFmtId="3" fontId="1" fillId="0" borderId="126" xfId="0" applyNumberFormat="1" applyFont="1" applyBorder="1" applyAlignment="1">
      <alignment horizontal="right" vertical="center"/>
    </xf>
    <xf numFmtId="3" fontId="0" fillId="1" borderId="127" xfId="0" applyNumberFormat="1" applyFill="1" applyBorder="1" applyAlignment="1">
      <alignment horizontal="right" vertical="center"/>
    </xf>
    <xf numFmtId="0" fontId="45" fillId="0" borderId="5" xfId="0" applyFont="1" applyFill="1" applyBorder="1" applyAlignment="1">
      <alignment horizontal="center" vertical="center"/>
    </xf>
    <xf numFmtId="3" fontId="45" fillId="1" borderId="12" xfId="0" applyNumberFormat="1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center" vertical="center"/>
    </xf>
    <xf numFmtId="3" fontId="1" fillId="0" borderId="104" xfId="0" applyNumberFormat="1" applyFont="1" applyBorder="1" applyAlignment="1">
      <alignment horizontal="right" vertical="center"/>
    </xf>
    <xf numFmtId="3" fontId="1" fillId="8" borderId="128" xfId="0" applyNumberFormat="1" applyFont="1" applyFill="1" applyBorder="1" applyAlignment="1">
      <alignment horizontal="right" vertical="center"/>
    </xf>
    <xf numFmtId="0" fontId="44" fillId="0" borderId="98" xfId="0" applyFont="1" applyFill="1" applyBorder="1" applyAlignment="1">
      <alignment horizontal="center" vertical="center"/>
    </xf>
    <xf numFmtId="0" fontId="2" fillId="9" borderId="48" xfId="0" applyFont="1" applyFill="1" applyBorder="1" applyAlignment="1" applyProtection="1">
      <alignment horizontal="left" vertical="center"/>
      <protection locked="0"/>
    </xf>
    <xf numFmtId="0" fontId="2" fillId="9" borderId="38" xfId="0" applyFont="1" applyFill="1" applyBorder="1" applyAlignment="1" applyProtection="1">
      <alignment horizontal="left" vertical="center"/>
      <protection locked="0"/>
    </xf>
    <xf numFmtId="0" fontId="2" fillId="9" borderId="28" xfId="0" applyFont="1" applyFill="1" applyBorder="1" applyAlignment="1" applyProtection="1">
      <alignment horizontal="left" vertical="center"/>
      <protection locked="0"/>
    </xf>
    <xf numFmtId="0" fontId="2" fillId="9" borderId="129" xfId="0" applyFont="1" applyFill="1" applyBorder="1" applyAlignment="1" applyProtection="1">
      <alignment horizontal="left" vertical="center"/>
      <protection locked="0"/>
    </xf>
    <xf numFmtId="0" fontId="2" fillId="7" borderId="48" xfId="0" applyFont="1" applyFill="1" applyBorder="1" applyAlignment="1" applyProtection="1">
      <alignment horizontal="left" vertical="center"/>
      <protection locked="0"/>
    </xf>
    <xf numFmtId="0" fontId="2" fillId="7" borderId="28" xfId="0" applyFont="1" applyFill="1" applyBorder="1" applyAlignment="1" applyProtection="1">
      <alignment horizontal="left" vertical="center"/>
      <protection locked="0"/>
    </xf>
    <xf numFmtId="1" fontId="2" fillId="9" borderId="38" xfId="0" applyNumberFormat="1" applyFont="1" applyFill="1" applyBorder="1" applyAlignment="1" applyProtection="1">
      <alignment horizontal="center" vertical="center"/>
      <protection locked="0"/>
    </xf>
    <xf numFmtId="3" fontId="2" fillId="9" borderId="49" xfId="0" applyNumberFormat="1" applyFont="1" applyFill="1" applyBorder="1" applyAlignment="1" applyProtection="1">
      <alignment horizontal="right" vertical="center"/>
      <protection locked="0"/>
    </xf>
    <xf numFmtId="1" fontId="2" fillId="9" borderId="28" xfId="0" applyNumberFormat="1" applyFont="1" applyFill="1" applyBorder="1" applyAlignment="1" applyProtection="1">
      <alignment horizontal="center" vertical="center"/>
      <protection locked="0"/>
    </xf>
    <xf numFmtId="3" fontId="2" fillId="9" borderId="50" xfId="0" applyNumberFormat="1" applyFont="1" applyFill="1" applyBorder="1" applyAlignment="1" applyProtection="1">
      <alignment horizontal="right" vertical="center"/>
      <protection locked="0"/>
    </xf>
    <xf numFmtId="1" fontId="2" fillId="10" borderId="28" xfId="0" applyNumberFormat="1" applyFont="1" applyFill="1" applyBorder="1" applyAlignment="1" applyProtection="1">
      <alignment horizontal="center" vertical="center"/>
      <protection locked="0"/>
    </xf>
    <xf numFmtId="3" fontId="2" fillId="10" borderId="50" xfId="0" applyNumberFormat="1" applyFont="1" applyFill="1" applyBorder="1" applyAlignment="1" applyProtection="1">
      <alignment horizontal="right" vertical="center"/>
      <protection locked="0"/>
    </xf>
    <xf numFmtId="3" fontId="28" fillId="7" borderId="28" xfId="0" applyNumberFormat="1" applyFont="1" applyFill="1" applyBorder="1" applyAlignment="1" applyProtection="1">
      <alignment horizontal="right" vertical="center"/>
      <protection locked="0"/>
    </xf>
    <xf numFmtId="0" fontId="63" fillId="0" borderId="0" xfId="0" applyFont="1"/>
    <xf numFmtId="0" fontId="26" fillId="0" borderId="0" xfId="0" applyFont="1" applyFill="1" applyBorder="1" applyAlignment="1" applyProtection="1">
      <alignment horizontal="left"/>
      <protection locked="0"/>
    </xf>
    <xf numFmtId="1" fontId="12" fillId="0" borderId="0" xfId="0" applyNumberFormat="1" applyFont="1" applyFill="1" applyBorder="1" applyAlignment="1" applyProtection="1">
      <alignment horizontal="center"/>
    </xf>
    <xf numFmtId="1" fontId="18" fillId="0" borderId="0" xfId="0" applyNumberFormat="1" applyFont="1" applyFill="1" applyBorder="1" applyAlignment="1" applyProtection="1">
      <alignment horizontal="right"/>
      <protection locked="0"/>
    </xf>
    <xf numFmtId="3" fontId="18" fillId="0" borderId="0" xfId="0" applyNumberFormat="1" applyFont="1" applyFill="1" applyBorder="1" applyAlignment="1" applyProtection="1">
      <alignment horizontal="right"/>
      <protection locked="0"/>
    </xf>
    <xf numFmtId="3" fontId="24" fillId="0" borderId="0" xfId="0" applyNumberFormat="1" applyFont="1" applyProtection="1"/>
    <xf numFmtId="0" fontId="18" fillId="0" borderId="0" xfId="0" applyFont="1" applyFill="1" applyBorder="1" applyProtection="1"/>
    <xf numFmtId="0" fontId="18" fillId="0" borderId="0" xfId="0" applyFont="1" applyFill="1" applyProtection="1"/>
    <xf numFmtId="0" fontId="28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ill="1" applyProtection="1"/>
    <xf numFmtId="0" fontId="24" fillId="0" borderId="0" xfId="0" applyFont="1" applyAlignment="1" applyProtection="1"/>
    <xf numFmtId="0" fontId="24" fillId="0" borderId="0" xfId="0" applyFont="1" applyFill="1" applyBorder="1" applyAlignment="1" applyProtection="1"/>
    <xf numFmtId="0" fontId="24" fillId="0" borderId="0" xfId="0" applyFont="1" applyAlignment="1"/>
    <xf numFmtId="3" fontId="24" fillId="0" borderId="0" xfId="0" applyNumberFormat="1" applyFont="1" applyAlignment="1"/>
    <xf numFmtId="0" fontId="0" fillId="0" borderId="130" xfId="0" applyBorder="1" applyAlignment="1">
      <alignment horizontal="center" vertical="center"/>
    </xf>
    <xf numFmtId="3" fontId="0" fillId="0" borderId="131" xfId="0" applyNumberFormat="1" applyBorder="1" applyAlignment="1">
      <alignment horizontal="right" vertical="center"/>
    </xf>
    <xf numFmtId="0" fontId="0" fillId="0" borderId="132" xfId="0" applyBorder="1" applyAlignment="1">
      <alignment horizontal="center" vertical="center"/>
    </xf>
    <xf numFmtId="0" fontId="0" fillId="0" borderId="133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" fontId="0" fillId="1" borderId="134" xfId="0" applyNumberFormat="1" applyFill="1" applyBorder="1" applyAlignment="1">
      <alignment horizontal="right" vertical="center"/>
    </xf>
    <xf numFmtId="3" fontId="0" fillId="1" borderId="109" xfId="0" applyNumberFormat="1" applyFill="1" applyBorder="1" applyAlignment="1">
      <alignment horizontal="right" vertical="center"/>
    </xf>
    <xf numFmtId="0" fontId="7" fillId="0" borderId="135" xfId="0" applyFont="1" applyBorder="1" applyAlignment="1">
      <alignment horizontal="center" vertical="center"/>
    </xf>
    <xf numFmtId="0" fontId="63" fillId="0" borderId="0" xfId="0" applyFont="1" applyBorder="1"/>
    <xf numFmtId="3" fontId="1" fillId="0" borderId="136" xfId="0" applyNumberFormat="1" applyFont="1" applyBorder="1" applyAlignment="1">
      <alignment horizontal="right" vertical="center"/>
    </xf>
    <xf numFmtId="0" fontId="0" fillId="0" borderId="136" xfId="0" applyFill="1" applyBorder="1" applyAlignment="1">
      <alignment horizontal="center" vertical="center"/>
    </xf>
    <xf numFmtId="3" fontId="18" fillId="0" borderId="0" xfId="0" applyNumberFormat="1" applyFont="1" applyBorder="1" applyAlignment="1" applyProtection="1">
      <alignment horizontal="right" vertical="center"/>
    </xf>
    <xf numFmtId="0" fontId="33" fillId="0" borderId="0" xfId="0" applyFont="1" applyBorder="1" applyAlignment="1" applyProtection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40" xfId="0" applyBorder="1" applyAlignment="1">
      <alignment horizontal="center" vertical="center" wrapText="1"/>
    </xf>
    <xf numFmtId="0" fontId="0" fillId="0" borderId="141" xfId="0" applyBorder="1" applyAlignment="1">
      <alignment horizontal="center" vertical="center" wrapText="1"/>
    </xf>
    <xf numFmtId="0" fontId="0" fillId="0" borderId="142" xfId="0" applyBorder="1" applyAlignment="1">
      <alignment horizontal="center" vertical="center" wrapText="1"/>
    </xf>
    <xf numFmtId="3" fontId="28" fillId="10" borderId="28" xfId="0" applyNumberFormat="1" applyFont="1" applyFill="1" applyBorder="1" applyAlignment="1" applyProtection="1">
      <alignment horizontal="right" vertical="center"/>
      <protection locked="0"/>
    </xf>
    <xf numFmtId="0" fontId="0" fillId="0" borderId="114" xfId="0" applyBorder="1" applyAlignment="1">
      <alignment horizontal="right" vertical="center"/>
    </xf>
    <xf numFmtId="0" fontId="0" fillId="0" borderId="143" xfId="0" applyBorder="1" applyAlignment="1">
      <alignment horizontal="left" vertical="center"/>
    </xf>
    <xf numFmtId="0" fontId="0" fillId="0" borderId="136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0" fillId="0" borderId="143" xfId="0" applyBorder="1" applyAlignment="1">
      <alignment vertical="center"/>
    </xf>
    <xf numFmtId="0" fontId="0" fillId="0" borderId="136" xfId="0" applyBorder="1" applyAlignment="1">
      <alignment vertical="center"/>
    </xf>
    <xf numFmtId="0" fontId="0" fillId="0" borderId="144" xfId="0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145" xfId="0" applyFont="1" applyBorder="1" applyAlignment="1">
      <alignment vertical="center"/>
    </xf>
    <xf numFmtId="3" fontId="0" fillId="4" borderId="131" xfId="0" applyNumberFormat="1" applyFill="1" applyBorder="1" applyAlignment="1">
      <alignment horizontal="right" vertical="center"/>
    </xf>
    <xf numFmtId="3" fontId="0" fillId="4" borderId="146" xfId="0" applyNumberForma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2" fillId="0" borderId="0" xfId="4" applyFont="1" applyAlignment="1" applyProtection="1"/>
    <xf numFmtId="0" fontId="24" fillId="0" borderId="0" xfId="4" applyFont="1" applyAlignment="1" applyProtection="1"/>
    <xf numFmtId="1" fontId="0" fillId="0" borderId="0" xfId="0" applyNumberFormat="1" applyAlignment="1" applyProtection="1">
      <alignment horizontal="right" vertical="center"/>
    </xf>
    <xf numFmtId="3" fontId="0" fillId="0" borderId="147" xfId="0" applyNumberFormat="1" applyBorder="1" applyAlignment="1">
      <alignment vertical="center" wrapText="1"/>
    </xf>
    <xf numFmtId="3" fontId="0" fillId="4" borderId="22" xfId="0" applyNumberFormat="1" applyFill="1" applyBorder="1" applyAlignment="1">
      <alignment horizontal="right" vertical="center"/>
    </xf>
    <xf numFmtId="3" fontId="0" fillId="0" borderId="20" xfId="0" applyNumberFormat="1" applyFill="1" applyBorder="1" applyAlignment="1">
      <alignment horizontal="right" vertical="center"/>
    </xf>
    <xf numFmtId="3" fontId="0" fillId="0" borderId="148" xfId="0" applyNumberFormat="1" applyFill="1" applyBorder="1" applyAlignment="1">
      <alignment horizontal="right" vertical="center"/>
    </xf>
    <xf numFmtId="3" fontId="0" fillId="0" borderId="134" xfId="0" applyNumberFormat="1" applyFill="1" applyBorder="1" applyAlignment="1">
      <alignment horizontal="right" vertical="center"/>
    </xf>
    <xf numFmtId="3" fontId="45" fillId="0" borderId="149" xfId="0" applyNumberFormat="1" applyFont="1" applyFill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3" fontId="45" fillId="0" borderId="62" xfId="0" applyNumberFormat="1" applyFont="1" applyFill="1" applyBorder="1" applyAlignment="1">
      <alignment horizontal="right" vertical="center"/>
    </xf>
    <xf numFmtId="3" fontId="0" fillId="0" borderId="17" xfId="0" applyNumberFormat="1" applyFill="1" applyBorder="1" applyAlignment="1">
      <alignment horizontal="right" vertical="center"/>
    </xf>
    <xf numFmtId="3" fontId="45" fillId="0" borderId="150" xfId="0" applyNumberFormat="1" applyFont="1" applyFill="1" applyBorder="1" applyAlignment="1">
      <alignment horizontal="right" vertical="center"/>
    </xf>
    <xf numFmtId="3" fontId="10" fillId="0" borderId="72" xfId="0" applyNumberFormat="1" applyFont="1" applyFill="1" applyBorder="1" applyAlignment="1">
      <alignment horizontal="right" vertical="center"/>
    </xf>
    <xf numFmtId="3" fontId="0" fillId="0" borderId="151" xfId="0" applyNumberFormat="1" applyFill="1" applyBorder="1" applyAlignment="1">
      <alignment horizontal="right" vertical="center"/>
    </xf>
    <xf numFmtId="3" fontId="45" fillId="0" borderId="152" xfId="0" applyNumberFormat="1" applyFont="1" applyFill="1" applyBorder="1" applyAlignment="1">
      <alignment horizontal="right" vertical="center"/>
    </xf>
    <xf numFmtId="3" fontId="0" fillId="0" borderId="153" xfId="0" applyNumberFormat="1" applyFill="1" applyBorder="1" applyAlignment="1">
      <alignment horizontal="right" vertical="center"/>
    </xf>
    <xf numFmtId="3" fontId="0" fillId="0" borderId="40" xfId="0" applyNumberFormat="1" applyFill="1" applyBorder="1" applyAlignment="1">
      <alignment horizontal="right" vertical="center"/>
    </xf>
    <xf numFmtId="3" fontId="45" fillId="0" borderId="154" xfId="0" applyNumberFormat="1" applyFont="1" applyFill="1" applyBorder="1" applyAlignment="1">
      <alignment horizontal="right" vertical="center"/>
    </xf>
    <xf numFmtId="3" fontId="10" fillId="0" borderId="155" xfId="0" applyNumberFormat="1" applyFont="1" applyFill="1" applyBorder="1" applyAlignment="1">
      <alignment horizontal="right" vertical="center"/>
    </xf>
    <xf numFmtId="3" fontId="10" fillId="0" borderId="156" xfId="0" applyNumberFormat="1" applyFont="1" applyFill="1" applyBorder="1" applyAlignment="1">
      <alignment horizontal="right" vertical="center"/>
    </xf>
    <xf numFmtId="3" fontId="10" fillId="0" borderId="157" xfId="0" applyNumberFormat="1" applyFont="1" applyFill="1" applyBorder="1" applyAlignment="1">
      <alignment horizontal="right" vertical="center"/>
    </xf>
    <xf numFmtId="3" fontId="10" fillId="0" borderId="70" xfId="0" applyNumberFormat="1" applyFont="1" applyFill="1" applyBorder="1" applyAlignment="1">
      <alignment horizontal="right" vertical="center"/>
    </xf>
    <xf numFmtId="3" fontId="10" fillId="0" borderId="73" xfId="0" applyNumberFormat="1" applyFont="1" applyFill="1" applyBorder="1" applyAlignment="1">
      <alignment horizontal="right" vertical="center"/>
    </xf>
    <xf numFmtId="3" fontId="45" fillId="0" borderId="71" xfId="0" applyNumberFormat="1" applyFont="1" applyFill="1" applyBorder="1" applyAlignment="1">
      <alignment horizontal="right" vertical="center"/>
    </xf>
    <xf numFmtId="3" fontId="45" fillId="0" borderId="67" xfId="0" applyNumberFormat="1" applyFont="1" applyFill="1" applyBorder="1" applyAlignment="1">
      <alignment horizontal="right" vertical="center"/>
    </xf>
    <xf numFmtId="3" fontId="10" fillId="0" borderId="158" xfId="0" applyNumberFormat="1" applyFont="1" applyFill="1" applyBorder="1" applyAlignment="1">
      <alignment horizontal="right" vertical="center"/>
    </xf>
    <xf numFmtId="3" fontId="10" fillId="0" borderId="159" xfId="0" applyNumberFormat="1" applyFont="1" applyFill="1" applyBorder="1" applyAlignment="1">
      <alignment horizontal="right" vertical="center"/>
    </xf>
    <xf numFmtId="3" fontId="10" fillId="0" borderId="160" xfId="0" applyNumberFormat="1" applyFont="1" applyFill="1" applyBorder="1" applyAlignment="1">
      <alignment horizontal="right" vertical="center"/>
    </xf>
    <xf numFmtId="3" fontId="45" fillId="0" borderId="161" xfId="0" applyNumberFormat="1" applyFont="1" applyFill="1" applyBorder="1" applyAlignment="1">
      <alignment horizontal="right" vertical="center"/>
    </xf>
    <xf numFmtId="3" fontId="45" fillId="0" borderId="162" xfId="0" applyNumberFormat="1" applyFont="1" applyFill="1" applyBorder="1" applyAlignment="1">
      <alignment horizontal="right" vertical="center"/>
    </xf>
    <xf numFmtId="3" fontId="0" fillId="0" borderId="163" xfId="0" applyNumberFormat="1" applyFill="1" applyBorder="1" applyAlignment="1">
      <alignment horizontal="right" vertical="center"/>
    </xf>
    <xf numFmtId="3" fontId="0" fillId="0" borderId="38" xfId="0" applyNumberFormat="1" applyFill="1" applyBorder="1" applyAlignment="1">
      <alignment horizontal="right" vertical="center"/>
    </xf>
    <xf numFmtId="3" fontId="0" fillId="0" borderId="164" xfId="0" applyNumberFormat="1" applyFill="1" applyBorder="1" applyAlignment="1">
      <alignment horizontal="right" vertical="center"/>
    </xf>
    <xf numFmtId="3" fontId="0" fillId="0" borderId="28" xfId="0" applyNumberFormat="1" applyFill="1" applyBorder="1" applyAlignment="1">
      <alignment horizontal="right" vertical="center"/>
    </xf>
    <xf numFmtId="3" fontId="0" fillId="0" borderId="27" xfId="0" applyNumberFormat="1" applyFill="1" applyBorder="1" applyAlignment="1">
      <alignment horizontal="right" vertical="center"/>
    </xf>
    <xf numFmtId="3" fontId="0" fillId="0" borderId="165" xfId="0" applyNumberFormat="1" applyFill="1" applyBorder="1" applyAlignment="1">
      <alignment horizontal="right" vertical="center"/>
    </xf>
    <xf numFmtId="3" fontId="0" fillId="0" borderId="166" xfId="0" applyNumberFormat="1" applyFill="1" applyBorder="1" applyAlignment="1">
      <alignment horizontal="right" vertical="center"/>
    </xf>
    <xf numFmtId="3" fontId="0" fillId="0" borderId="162" xfId="0" applyNumberFormat="1" applyFill="1" applyBorder="1" applyAlignment="1">
      <alignment horizontal="right" vertical="center"/>
    </xf>
    <xf numFmtId="3" fontId="0" fillId="0" borderId="77" xfId="0" applyNumberFormat="1" applyFill="1" applyBorder="1" applyAlignment="1">
      <alignment horizontal="right" vertical="center"/>
    </xf>
    <xf numFmtId="3" fontId="45" fillId="0" borderId="167" xfId="0" applyNumberFormat="1" applyFont="1" applyFill="1" applyBorder="1" applyAlignment="1">
      <alignment horizontal="right" vertical="center"/>
    </xf>
    <xf numFmtId="3" fontId="45" fillId="0" borderId="148" xfId="0" applyNumberFormat="1" applyFont="1" applyFill="1" applyBorder="1" applyAlignment="1">
      <alignment horizontal="right" vertical="center"/>
    </xf>
    <xf numFmtId="3" fontId="45" fillId="0" borderId="26" xfId="0" applyNumberFormat="1" applyFont="1" applyFill="1" applyBorder="1" applyAlignment="1">
      <alignment horizontal="right" vertical="center"/>
    </xf>
    <xf numFmtId="3" fontId="45" fillId="0" borderId="12" xfId="0" applyNumberFormat="1" applyFont="1" applyFill="1" applyBorder="1" applyAlignment="1">
      <alignment horizontal="right" vertical="center"/>
    </xf>
    <xf numFmtId="3" fontId="0" fillId="0" borderId="16" xfId="0" applyNumberFormat="1" applyFill="1" applyBorder="1" applyAlignment="1">
      <alignment horizontal="right" vertical="center"/>
    </xf>
    <xf numFmtId="3" fontId="0" fillId="0" borderId="167" xfId="0" applyNumberFormat="1" applyFill="1" applyBorder="1" applyAlignment="1">
      <alignment horizontal="right" vertical="center"/>
    </xf>
    <xf numFmtId="3" fontId="0" fillId="0" borderId="127" xfId="0" applyNumberFormat="1" applyFill="1" applyBorder="1" applyAlignment="1">
      <alignment horizontal="right" vertical="center"/>
    </xf>
    <xf numFmtId="3" fontId="46" fillId="0" borderId="167" xfId="0" applyNumberFormat="1" applyFont="1" applyFill="1" applyBorder="1" applyAlignment="1">
      <alignment horizontal="right" vertical="center"/>
    </xf>
    <xf numFmtId="3" fontId="46" fillId="0" borderId="168" xfId="0" applyNumberFormat="1" applyFont="1" applyFill="1" applyBorder="1" applyAlignment="1">
      <alignment horizontal="right" vertical="center"/>
    </xf>
    <xf numFmtId="3" fontId="46" fillId="0" borderId="169" xfId="0" applyNumberFormat="1" applyFont="1" applyFill="1" applyBorder="1" applyAlignment="1">
      <alignment horizontal="right" vertical="center"/>
    </xf>
    <xf numFmtId="3" fontId="46" fillId="0" borderId="26" xfId="0" applyNumberFormat="1" applyFont="1" applyFill="1" applyBorder="1" applyAlignment="1">
      <alignment horizontal="right" vertical="center"/>
    </xf>
    <xf numFmtId="3" fontId="46" fillId="0" borderId="80" xfId="0" applyNumberFormat="1" applyFont="1" applyFill="1" applyBorder="1" applyAlignment="1">
      <alignment horizontal="right" vertical="center"/>
    </xf>
    <xf numFmtId="3" fontId="0" fillId="0" borderId="170" xfId="0" applyNumberFormat="1" applyFill="1" applyBorder="1" applyAlignment="1">
      <alignment horizontal="right" vertical="center"/>
    </xf>
    <xf numFmtId="3" fontId="0" fillId="0" borderId="152" xfId="0" applyNumberFormat="1" applyFill="1" applyBorder="1" applyAlignment="1">
      <alignment horizontal="right" vertical="center"/>
    </xf>
    <xf numFmtId="3" fontId="45" fillId="0" borderId="171" xfId="0" applyNumberFormat="1" applyFont="1" applyFill="1" applyBorder="1" applyAlignment="1">
      <alignment horizontal="right" vertical="center"/>
    </xf>
    <xf numFmtId="3" fontId="45" fillId="0" borderId="110" xfId="0" applyNumberFormat="1" applyFont="1" applyFill="1" applyBorder="1" applyAlignment="1">
      <alignment horizontal="right" vertical="center"/>
    </xf>
    <xf numFmtId="3" fontId="0" fillId="0" borderId="108" xfId="0" applyNumberFormat="1" applyFill="1" applyBorder="1" applyAlignment="1">
      <alignment horizontal="right" vertical="center"/>
    </xf>
    <xf numFmtId="3" fontId="0" fillId="0" borderId="171" xfId="0" applyNumberFormat="1" applyFill="1" applyBorder="1" applyAlignment="1">
      <alignment horizontal="right" vertical="center"/>
    </xf>
    <xf numFmtId="3" fontId="46" fillId="0" borderId="171" xfId="0" applyNumberFormat="1" applyFont="1" applyFill="1" applyBorder="1" applyAlignment="1">
      <alignment horizontal="right" vertical="center"/>
    </xf>
    <xf numFmtId="3" fontId="46" fillId="0" borderId="172" xfId="0" applyNumberFormat="1" applyFont="1" applyFill="1" applyBorder="1" applyAlignment="1">
      <alignment horizontal="right" vertical="center"/>
    </xf>
    <xf numFmtId="3" fontId="46" fillId="0" borderId="173" xfId="0" applyNumberFormat="1" applyFont="1" applyFill="1" applyBorder="1" applyAlignment="1">
      <alignment horizontal="right" vertical="center"/>
    </xf>
    <xf numFmtId="3" fontId="45" fillId="0" borderId="64" xfId="0" applyNumberFormat="1" applyFont="1" applyFill="1" applyBorder="1" applyAlignment="1">
      <alignment horizontal="right" vertical="center"/>
    </xf>
    <xf numFmtId="3" fontId="46" fillId="0" borderId="85" xfId="0" applyNumberFormat="1" applyFont="1" applyFill="1" applyBorder="1" applyAlignment="1">
      <alignment horizontal="right" vertical="center"/>
    </xf>
    <xf numFmtId="3" fontId="45" fillId="0" borderId="65" xfId="0" applyNumberFormat="1" applyFont="1" applyFill="1" applyBorder="1" applyAlignment="1">
      <alignment horizontal="right" vertical="center"/>
    </xf>
    <xf numFmtId="3" fontId="0" fillId="0" borderId="128" xfId="0" applyNumberFormat="1" applyFill="1" applyBorder="1" applyAlignment="1">
      <alignment horizontal="right" vertical="center"/>
    </xf>
    <xf numFmtId="3" fontId="46" fillId="0" borderId="148" xfId="0" applyNumberFormat="1" applyFont="1" applyFill="1" applyBorder="1" applyAlignment="1">
      <alignment horizontal="right" vertical="center"/>
    </xf>
    <xf numFmtId="3" fontId="46" fillId="0" borderId="174" xfId="0" applyNumberFormat="1" applyFont="1" applyFill="1" applyBorder="1" applyAlignment="1">
      <alignment horizontal="right" vertical="center"/>
    </xf>
    <xf numFmtId="3" fontId="46" fillId="0" borderId="12" xfId="0" applyNumberFormat="1" applyFont="1" applyFill="1" applyBorder="1" applyAlignment="1">
      <alignment horizontal="right" vertical="center"/>
    </xf>
    <xf numFmtId="3" fontId="46" fillId="0" borderId="86" xfId="0" applyNumberFormat="1" applyFont="1" applyFill="1" applyBorder="1" applyAlignment="1">
      <alignment horizontal="right" vertical="center"/>
    </xf>
    <xf numFmtId="3" fontId="0" fillId="0" borderId="175" xfId="0" applyNumberFormat="1" applyFill="1" applyBorder="1" applyAlignment="1">
      <alignment horizontal="right" vertical="center"/>
    </xf>
    <xf numFmtId="3" fontId="46" fillId="0" borderId="176" xfId="0" applyNumberFormat="1" applyFont="1" applyFill="1" applyBorder="1" applyAlignment="1">
      <alignment horizontal="right" vertical="center"/>
    </xf>
    <xf numFmtId="3" fontId="45" fillId="0" borderId="112" xfId="0" applyNumberFormat="1" applyFont="1" applyFill="1" applyBorder="1" applyAlignment="1">
      <alignment horizontal="right" vertical="center"/>
    </xf>
    <xf numFmtId="3" fontId="46" fillId="0" borderId="177" xfId="0" applyNumberFormat="1" applyFont="1" applyFill="1" applyBorder="1" applyAlignment="1">
      <alignment horizontal="right" vertical="center"/>
    </xf>
    <xf numFmtId="3" fontId="45" fillId="0" borderId="178" xfId="0" applyNumberFormat="1" applyFont="1" applyFill="1" applyBorder="1" applyAlignment="1">
      <alignment horizontal="right" vertical="center"/>
    </xf>
    <xf numFmtId="0" fontId="45" fillId="0" borderId="112" xfId="0" applyFont="1" applyFill="1" applyBorder="1" applyAlignment="1">
      <alignment horizontal="center" vertical="center"/>
    </xf>
    <xf numFmtId="0" fontId="49" fillId="0" borderId="0" xfId="0" applyFont="1" applyProtection="1"/>
    <xf numFmtId="0" fontId="28" fillId="0" borderId="0" xfId="0" applyFont="1" applyFill="1" applyProtection="1"/>
    <xf numFmtId="0" fontId="4" fillId="0" borderId="0" xfId="0" applyFont="1" applyFill="1" applyAlignment="1" applyProtection="1"/>
    <xf numFmtId="0" fontId="30" fillId="2" borderId="179" xfId="0" applyFont="1" applyFill="1" applyBorder="1" applyAlignment="1" applyProtection="1">
      <alignment horizontal="center" vertical="center" wrapText="1"/>
    </xf>
    <xf numFmtId="0" fontId="16" fillId="3" borderId="130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41" fillId="0" borderId="0" xfId="0" applyFont="1" applyFill="1"/>
    <xf numFmtId="0" fontId="0" fillId="0" borderId="0" xfId="0" applyFill="1" applyBorder="1"/>
    <xf numFmtId="0" fontId="0" fillId="1" borderId="180" xfId="0" applyFill="1" applyBorder="1" applyAlignment="1">
      <alignment horizontal="right" vertical="center"/>
    </xf>
    <xf numFmtId="0" fontId="0" fillId="1" borderId="181" xfId="0" applyFill="1" applyBorder="1" applyAlignment="1">
      <alignment horizontal="right" vertical="center"/>
    </xf>
    <xf numFmtId="0" fontId="45" fillId="1" borderId="182" xfId="0" applyFont="1" applyFill="1" applyBorder="1" applyAlignment="1">
      <alignment horizontal="right" vertical="center"/>
    </xf>
    <xf numFmtId="3" fontId="0" fillId="1" borderId="183" xfId="0" applyNumberFormat="1" applyFill="1" applyBorder="1" applyAlignment="1">
      <alignment horizontal="right" vertical="center"/>
    </xf>
    <xf numFmtId="0" fontId="0" fillId="7" borderId="181" xfId="0" applyFill="1" applyBorder="1" applyAlignment="1">
      <alignment horizontal="right" vertical="center"/>
    </xf>
    <xf numFmtId="3" fontId="0" fillId="1" borderId="184" xfId="0" applyNumberFormat="1" applyFill="1" applyBorder="1" applyAlignment="1">
      <alignment horizontal="right" vertical="center"/>
    </xf>
    <xf numFmtId="3" fontId="0" fillId="1" borderId="185" xfId="0" applyNumberFormat="1" applyFill="1" applyBorder="1" applyAlignment="1">
      <alignment horizontal="right" vertical="center"/>
    </xf>
    <xf numFmtId="3" fontId="0" fillId="1" borderId="186" xfId="0" applyNumberFormat="1" applyFill="1" applyBorder="1" applyAlignment="1">
      <alignment horizontal="right" vertical="center"/>
    </xf>
    <xf numFmtId="3" fontId="0" fillId="1" borderId="187" xfId="0" applyNumberFormat="1" applyFill="1" applyBorder="1" applyAlignment="1">
      <alignment horizontal="right" vertical="center"/>
    </xf>
    <xf numFmtId="3" fontId="0" fillId="1" borderId="180" xfId="0" applyNumberFormat="1" applyFill="1" applyBorder="1" applyAlignment="1">
      <alignment horizontal="center" vertical="center"/>
    </xf>
    <xf numFmtId="3" fontId="0" fillId="1" borderId="0" xfId="0" applyNumberFormat="1" applyFill="1" applyBorder="1" applyAlignment="1">
      <alignment horizontal="right" vertical="center"/>
    </xf>
    <xf numFmtId="3" fontId="0" fillId="1" borderId="188" xfId="0" applyNumberFormat="1" applyFill="1" applyBorder="1" applyAlignment="1">
      <alignment horizontal="right" vertical="center"/>
    </xf>
    <xf numFmtId="3" fontId="0" fillId="1" borderId="181" xfId="0" applyNumberFormat="1" applyFill="1" applyBorder="1" applyAlignment="1">
      <alignment horizontal="right" vertical="center"/>
    </xf>
    <xf numFmtId="3" fontId="45" fillId="1" borderId="182" xfId="0" applyNumberFormat="1" applyFont="1" applyFill="1" applyBorder="1" applyAlignment="1">
      <alignment horizontal="right" vertical="center"/>
    </xf>
    <xf numFmtId="3" fontId="0" fillId="1" borderId="180" xfId="0" applyNumberFormat="1" applyFill="1" applyBorder="1" applyAlignment="1">
      <alignment horizontal="right" vertical="center"/>
    </xf>
    <xf numFmtId="0" fontId="46" fillId="1" borderId="188" xfId="0" applyFont="1" applyFill="1" applyBorder="1" applyAlignment="1">
      <alignment horizontal="right" vertical="center"/>
    </xf>
    <xf numFmtId="3" fontId="46" fillId="1" borderId="180" xfId="0" applyNumberFormat="1" applyFont="1" applyFill="1" applyBorder="1" applyAlignment="1">
      <alignment horizontal="right" vertical="center"/>
    </xf>
    <xf numFmtId="0" fontId="0" fillId="1" borderId="189" xfId="0" applyFill="1" applyBorder="1" applyAlignment="1">
      <alignment horizontal="right" vertical="center"/>
    </xf>
    <xf numFmtId="3" fontId="0" fillId="7" borderId="190" xfId="0" applyNumberFormat="1" applyFill="1" applyBorder="1" applyAlignment="1" applyProtection="1">
      <alignment horizontal="right" vertical="center"/>
      <protection locked="0"/>
    </xf>
    <xf numFmtId="0" fontId="0" fillId="7" borderId="191" xfId="0" applyFill="1" applyBorder="1" applyAlignment="1" applyProtection="1">
      <alignment vertical="center" wrapText="1"/>
      <protection locked="0"/>
    </xf>
    <xf numFmtId="3" fontId="0" fillId="7" borderId="192" xfId="0" applyNumberFormat="1" applyFill="1" applyBorder="1" applyAlignment="1" applyProtection="1">
      <alignment horizontal="right" vertical="center"/>
      <protection locked="0"/>
    </xf>
    <xf numFmtId="3" fontId="0" fillId="7" borderId="22" xfId="0" applyNumberFormat="1" applyFill="1" applyBorder="1" applyAlignment="1" applyProtection="1">
      <alignment horizontal="right" vertical="center"/>
      <protection locked="0"/>
    </xf>
    <xf numFmtId="3" fontId="0" fillId="7" borderId="193" xfId="0" applyNumberFormat="1" applyFill="1" applyBorder="1" applyAlignment="1" applyProtection="1">
      <alignment horizontal="right" vertical="center"/>
      <protection locked="0"/>
    </xf>
    <xf numFmtId="3" fontId="0" fillId="7" borderId="21" xfId="0" applyNumberFormat="1" applyFill="1" applyBorder="1" applyAlignment="1" applyProtection="1">
      <alignment horizontal="right" vertical="center"/>
      <protection locked="0"/>
    </xf>
    <xf numFmtId="3" fontId="0" fillId="7" borderId="12" xfId="0" applyNumberFormat="1" applyFill="1" applyBorder="1" applyAlignment="1" applyProtection="1">
      <alignment horizontal="right" vertical="center"/>
      <protection locked="0"/>
    </xf>
    <xf numFmtId="3" fontId="0" fillId="7" borderId="27" xfId="0" applyNumberFormat="1" applyFill="1" applyBorder="1" applyAlignment="1" applyProtection="1">
      <alignment horizontal="right" vertical="center"/>
      <protection locked="0"/>
    </xf>
    <xf numFmtId="3" fontId="0" fillId="7" borderId="46" xfId="0" applyNumberFormat="1" applyFill="1" applyBorder="1" applyAlignment="1" applyProtection="1">
      <alignment horizontal="right" vertical="center"/>
      <protection locked="0"/>
    </xf>
    <xf numFmtId="3" fontId="45" fillId="0" borderId="67" xfId="0" applyNumberFormat="1" applyFont="1" applyFill="1" applyBorder="1" applyAlignment="1" applyProtection="1">
      <alignment horizontal="right" vertical="center"/>
    </xf>
    <xf numFmtId="3" fontId="45" fillId="1" borderId="12" xfId="0" applyNumberFormat="1" applyFont="1" applyFill="1" applyBorder="1" applyAlignment="1" applyProtection="1">
      <alignment horizontal="right" vertical="center"/>
      <protection locked="0"/>
    </xf>
    <xf numFmtId="3" fontId="0" fillId="7" borderId="77" xfId="0" applyNumberFormat="1" applyFill="1" applyBorder="1" applyAlignment="1" applyProtection="1">
      <alignment horizontal="right" vertical="center"/>
      <protection locked="0"/>
    </xf>
    <xf numFmtId="3" fontId="0" fillId="7" borderId="67" xfId="0" applyNumberFormat="1" applyFill="1" applyBorder="1" applyAlignment="1" applyProtection="1">
      <alignment horizontal="right" vertical="center"/>
      <protection locked="0"/>
    </xf>
    <xf numFmtId="3" fontId="0" fillId="7" borderId="26" xfId="0" applyNumberFormat="1" applyFill="1" applyBorder="1" applyAlignment="1" applyProtection="1">
      <alignment horizontal="right" vertical="center"/>
      <protection locked="0"/>
    </xf>
    <xf numFmtId="3" fontId="46" fillId="7" borderId="81" xfId="0" applyNumberFormat="1" applyFont="1" applyFill="1" applyBorder="1" applyAlignment="1" applyProtection="1">
      <alignment horizontal="right" vertical="center"/>
      <protection locked="0"/>
    </xf>
    <xf numFmtId="3" fontId="46" fillId="7" borderId="85" xfId="0" applyNumberFormat="1" applyFont="1" applyFill="1" applyBorder="1" applyAlignment="1" applyProtection="1">
      <alignment horizontal="right" vertical="center"/>
      <protection locked="0"/>
    </xf>
    <xf numFmtId="3" fontId="46" fillId="11" borderId="26" xfId="0" applyNumberFormat="1" applyFont="1" applyFill="1" applyBorder="1" applyAlignment="1" applyProtection="1">
      <alignment horizontal="right" vertical="center"/>
      <protection locked="0"/>
    </xf>
    <xf numFmtId="3" fontId="46" fillId="11" borderId="12" xfId="0" applyNumberFormat="1" applyFont="1" applyFill="1" applyBorder="1" applyAlignment="1" applyProtection="1">
      <alignment horizontal="right" vertical="center"/>
      <protection locked="0"/>
    </xf>
    <xf numFmtId="3" fontId="46" fillId="11" borderId="81" xfId="0" applyNumberFormat="1" applyFont="1" applyFill="1" applyBorder="1" applyAlignment="1" applyProtection="1">
      <alignment horizontal="right" vertical="center"/>
      <protection locked="0"/>
    </xf>
    <xf numFmtId="3" fontId="46" fillId="7" borderId="26" xfId="0" applyNumberFormat="1" applyFont="1" applyFill="1" applyBorder="1" applyAlignment="1" applyProtection="1">
      <alignment horizontal="right" vertical="center"/>
      <protection locked="0"/>
    </xf>
    <xf numFmtId="3" fontId="1" fillId="7" borderId="12" xfId="0" applyNumberFormat="1" applyFont="1" applyFill="1" applyBorder="1" applyAlignment="1" applyProtection="1">
      <alignment horizontal="right" vertical="center"/>
      <protection locked="0"/>
    </xf>
    <xf numFmtId="3" fontId="1" fillId="7" borderId="81" xfId="0" applyNumberFormat="1" applyFont="1" applyFill="1" applyBorder="1" applyAlignment="1" applyProtection="1">
      <alignment horizontal="right" vertical="center"/>
      <protection locked="0"/>
    </xf>
    <xf numFmtId="1" fontId="4" fillId="2" borderId="40" xfId="0" applyNumberFormat="1" applyFont="1" applyFill="1" applyBorder="1" applyAlignment="1" applyProtection="1">
      <alignment horizontal="right"/>
    </xf>
    <xf numFmtId="3" fontId="4" fillId="2" borderId="194" xfId="0" applyNumberFormat="1" applyFont="1" applyFill="1" applyBorder="1" applyAlignment="1" applyProtection="1">
      <alignment horizontal="right" vertical="center"/>
    </xf>
    <xf numFmtId="1" fontId="4" fillId="12" borderId="40" xfId="0" applyNumberFormat="1" applyFont="1" applyFill="1" applyBorder="1" applyAlignment="1" applyProtection="1">
      <alignment horizontal="right"/>
    </xf>
    <xf numFmtId="3" fontId="4" fillId="12" borderId="194" xfId="0" applyNumberFormat="1" applyFont="1" applyFill="1" applyBorder="1" applyAlignment="1" applyProtection="1">
      <alignment horizontal="right" vertical="center"/>
    </xf>
    <xf numFmtId="0" fontId="35" fillId="4" borderId="195" xfId="0" applyFont="1" applyFill="1" applyBorder="1" applyAlignment="1" applyProtection="1">
      <alignment horizontal="center" vertical="center"/>
    </xf>
    <xf numFmtId="0" fontId="26" fillId="4" borderId="44" xfId="0" applyFont="1" applyFill="1" applyBorder="1" applyAlignment="1" applyProtection="1">
      <alignment horizontal="left"/>
    </xf>
    <xf numFmtId="0" fontId="24" fillId="0" borderId="48" xfId="0" applyFont="1" applyBorder="1" applyAlignment="1" applyProtection="1">
      <alignment horizontal="left" vertical="center"/>
    </xf>
    <xf numFmtId="0" fontId="26" fillId="4" borderId="28" xfId="0" applyFont="1" applyFill="1" applyBorder="1" applyAlignment="1" applyProtection="1">
      <alignment horizontal="left" vertical="center"/>
    </xf>
    <xf numFmtId="0" fontId="24" fillId="0" borderId="48" xfId="0" applyFont="1" applyFill="1" applyBorder="1" applyAlignment="1" applyProtection="1">
      <alignment horizontal="left" vertical="center" wrapText="1"/>
    </xf>
    <xf numFmtId="0" fontId="39" fillId="0" borderId="48" xfId="0" applyFont="1" applyBorder="1" applyAlignment="1" applyProtection="1">
      <alignment horizontal="center" vertical="center"/>
    </xf>
    <xf numFmtId="0" fontId="35" fillId="0" borderId="48" xfId="0" applyFont="1" applyBorder="1" applyAlignment="1" applyProtection="1">
      <alignment horizontal="center" vertical="center"/>
    </xf>
    <xf numFmtId="0" fontId="24" fillId="0" borderId="48" xfId="0" applyFont="1" applyBorder="1" applyAlignment="1" applyProtection="1">
      <alignment horizontal="left" vertical="center" wrapText="1"/>
    </xf>
    <xf numFmtId="0" fontId="16" fillId="0" borderId="48" xfId="0" applyFont="1" applyBorder="1" applyAlignment="1" applyProtection="1">
      <alignment horizontal="center" vertical="center"/>
    </xf>
    <xf numFmtId="0" fontId="36" fillId="0" borderId="48" xfId="0" applyFont="1" applyBorder="1" applyAlignment="1" applyProtection="1">
      <alignment horizontal="center" vertical="center"/>
    </xf>
    <xf numFmtId="0" fontId="36" fillId="4" borderId="28" xfId="0" applyFont="1" applyFill="1" applyBorder="1" applyAlignment="1" applyProtection="1">
      <alignment horizontal="left" vertical="center"/>
    </xf>
    <xf numFmtId="0" fontId="33" fillId="0" borderId="48" xfId="0" applyFont="1" applyBorder="1" applyAlignment="1" applyProtection="1">
      <alignment horizontal="center" vertical="center"/>
    </xf>
    <xf numFmtId="0" fontId="27" fillId="0" borderId="48" xfId="0" applyFont="1" applyBorder="1" applyAlignment="1" applyProtection="1">
      <alignment horizontal="center" vertical="center"/>
    </xf>
    <xf numFmtId="0" fontId="24" fillId="4" borderId="48" xfId="0" applyFont="1" applyFill="1" applyBorder="1" applyAlignment="1" applyProtection="1">
      <alignment horizontal="left" vertical="center"/>
    </xf>
    <xf numFmtId="0" fontId="26" fillId="4" borderId="48" xfId="0" applyFont="1" applyFill="1" applyBorder="1" applyAlignment="1" applyProtection="1">
      <alignment horizontal="left" vertical="center"/>
    </xf>
    <xf numFmtId="0" fontId="32" fillId="4" borderId="48" xfId="0" applyFont="1" applyFill="1" applyBorder="1" applyAlignment="1" applyProtection="1">
      <alignment horizontal="left" vertical="center"/>
    </xf>
    <xf numFmtId="0" fontId="39" fillId="4" borderId="48" xfId="0" applyFont="1" applyFill="1" applyBorder="1" applyAlignment="1" applyProtection="1">
      <alignment horizontal="center" vertical="center"/>
    </xf>
    <xf numFmtId="1" fontId="27" fillId="13" borderId="44" xfId="0" applyNumberFormat="1" applyFont="1" applyFill="1" applyBorder="1" applyAlignment="1" applyProtection="1">
      <alignment horizontal="center" vertical="center"/>
    </xf>
    <xf numFmtId="3" fontId="28" fillId="13" borderId="44" xfId="0" applyNumberFormat="1" applyFont="1" applyFill="1" applyBorder="1" applyAlignment="1" applyProtection="1">
      <alignment horizontal="right" vertical="center"/>
    </xf>
    <xf numFmtId="3" fontId="28" fillId="1" borderId="44" xfId="0" applyNumberFormat="1" applyFont="1" applyFill="1" applyBorder="1" applyAlignment="1" applyProtection="1">
      <alignment horizontal="right" vertical="center"/>
    </xf>
    <xf numFmtId="3" fontId="28" fillId="13" borderId="196" xfId="0" applyNumberFormat="1" applyFont="1" applyFill="1" applyBorder="1" applyAlignment="1" applyProtection="1">
      <alignment horizontal="right" vertical="center"/>
    </xf>
    <xf numFmtId="1" fontId="28" fillId="13" borderId="197" xfId="0" applyNumberFormat="1" applyFont="1" applyFill="1" applyBorder="1" applyAlignment="1" applyProtection="1">
      <alignment horizontal="center" vertical="center"/>
    </xf>
    <xf numFmtId="1" fontId="4" fillId="13" borderId="28" xfId="0" applyNumberFormat="1" applyFont="1" applyFill="1" applyBorder="1" applyAlignment="1" applyProtection="1">
      <alignment horizontal="center" vertical="center"/>
    </xf>
    <xf numFmtId="3" fontId="28" fillId="13" borderId="28" xfId="0" applyNumberFormat="1" applyFont="1" applyFill="1" applyBorder="1" applyAlignment="1" applyProtection="1">
      <alignment horizontal="right" vertical="center"/>
    </xf>
    <xf numFmtId="3" fontId="28" fillId="13" borderId="56" xfId="0" applyNumberFormat="1" applyFont="1" applyFill="1" applyBorder="1" applyAlignment="1" applyProtection="1">
      <alignment horizontal="right" vertical="center"/>
    </xf>
    <xf numFmtId="1" fontId="28" fillId="13" borderId="50" xfId="0" applyNumberFormat="1" applyFont="1" applyFill="1" applyBorder="1" applyAlignment="1" applyProtection="1">
      <alignment horizontal="center" vertical="center"/>
    </xf>
    <xf numFmtId="3" fontId="41" fillId="0" borderId="28" xfId="0" applyNumberFormat="1" applyFont="1" applyFill="1" applyBorder="1" applyAlignment="1" applyProtection="1">
      <alignment horizontal="right" vertical="center"/>
    </xf>
    <xf numFmtId="3" fontId="28" fillId="1" borderId="28" xfId="0" applyNumberFormat="1" applyFont="1" applyFill="1" applyBorder="1" applyAlignment="1" applyProtection="1">
      <alignment horizontal="right" vertical="center"/>
    </xf>
    <xf numFmtId="1" fontId="37" fillId="13" borderId="28" xfId="0" applyNumberFormat="1" applyFont="1" applyFill="1" applyBorder="1" applyAlignment="1" applyProtection="1">
      <alignment horizontal="center" vertical="center"/>
    </xf>
    <xf numFmtId="3" fontId="37" fillId="13" borderId="28" xfId="0" applyNumberFormat="1" applyFont="1" applyFill="1" applyBorder="1" applyAlignment="1" applyProtection="1">
      <alignment horizontal="right" vertical="center"/>
    </xf>
    <xf numFmtId="3" fontId="37" fillId="0" borderId="28" xfId="0" applyNumberFormat="1" applyFont="1" applyFill="1" applyBorder="1" applyAlignment="1" applyProtection="1">
      <alignment horizontal="right" vertical="center"/>
    </xf>
    <xf numFmtId="1" fontId="21" fillId="13" borderId="28" xfId="0" applyNumberFormat="1" applyFont="1" applyFill="1" applyBorder="1" applyAlignment="1" applyProtection="1">
      <alignment horizontal="center" vertical="center"/>
    </xf>
    <xf numFmtId="3" fontId="21" fillId="13" borderId="28" xfId="0" applyNumberFormat="1" applyFont="1" applyFill="1" applyBorder="1" applyAlignment="1" applyProtection="1">
      <alignment horizontal="right" vertical="center"/>
    </xf>
    <xf numFmtId="1" fontId="4" fillId="0" borderId="28" xfId="0" applyNumberFormat="1" applyFont="1" applyFill="1" applyBorder="1" applyAlignment="1" applyProtection="1">
      <alignment horizontal="center" vertical="center"/>
    </xf>
    <xf numFmtId="3" fontId="28" fillId="0" borderId="28" xfId="0" applyNumberFormat="1" applyFont="1" applyFill="1" applyBorder="1" applyAlignment="1" applyProtection="1">
      <alignment horizontal="right" vertical="center"/>
    </xf>
    <xf numFmtId="1" fontId="40" fillId="13" borderId="28" xfId="0" applyNumberFormat="1" applyFont="1" applyFill="1" applyBorder="1" applyAlignment="1" applyProtection="1">
      <alignment horizontal="center" vertical="center"/>
    </xf>
    <xf numFmtId="3" fontId="40" fillId="13" borderId="28" xfId="0" applyNumberFormat="1" applyFont="1" applyFill="1" applyBorder="1" applyAlignment="1" applyProtection="1">
      <alignment horizontal="right" vertical="center"/>
    </xf>
    <xf numFmtId="3" fontId="40" fillId="0" borderId="28" xfId="0" applyNumberFormat="1" applyFont="1" applyFill="1" applyBorder="1" applyAlignment="1" applyProtection="1">
      <alignment horizontal="right" vertical="center"/>
    </xf>
    <xf numFmtId="1" fontId="41" fillId="0" borderId="28" xfId="0" applyNumberFormat="1" applyFont="1" applyFill="1" applyBorder="1" applyAlignment="1" applyProtection="1">
      <alignment horizontal="center" vertical="center"/>
    </xf>
    <xf numFmtId="1" fontId="18" fillId="12" borderId="40" xfId="0" applyNumberFormat="1" applyFont="1" applyFill="1" applyBorder="1" applyAlignment="1" applyProtection="1">
      <alignment horizontal="right"/>
    </xf>
    <xf numFmtId="3" fontId="18" fillId="12" borderId="40" xfId="0" applyNumberFormat="1" applyFont="1" applyFill="1" applyBorder="1" applyAlignment="1" applyProtection="1">
      <alignment horizontal="right"/>
    </xf>
    <xf numFmtId="3" fontId="18" fillId="12" borderId="194" xfId="0" applyNumberFormat="1" applyFont="1" applyFill="1" applyBorder="1" applyAlignment="1" applyProtection="1">
      <alignment horizontal="right"/>
    </xf>
    <xf numFmtId="3" fontId="20" fillId="10" borderId="28" xfId="0" applyNumberFormat="1" applyFont="1" applyFill="1" applyBorder="1" applyAlignment="1" applyProtection="1">
      <alignment horizontal="right" vertical="center"/>
      <protection locked="0"/>
    </xf>
    <xf numFmtId="0" fontId="35" fillId="2" borderId="198" xfId="0" applyFont="1" applyFill="1" applyBorder="1" applyAlignment="1" applyProtection="1">
      <alignment horizontal="center" vertical="center"/>
    </xf>
    <xf numFmtId="0" fontId="26" fillId="2" borderId="55" xfId="0" applyFont="1" applyFill="1" applyBorder="1" applyAlignment="1" applyProtection="1">
      <alignment horizontal="left"/>
    </xf>
    <xf numFmtId="1" fontId="27" fillId="12" borderId="55" xfId="0" applyNumberFormat="1" applyFont="1" applyFill="1" applyBorder="1" applyAlignment="1" applyProtection="1">
      <alignment horizontal="center" vertical="center"/>
    </xf>
    <xf numFmtId="3" fontId="28" fillId="12" borderId="55" xfId="0" applyNumberFormat="1" applyFont="1" applyFill="1" applyBorder="1" applyAlignment="1" applyProtection="1">
      <alignment horizontal="right" vertical="center"/>
    </xf>
    <xf numFmtId="3" fontId="28" fillId="14" borderId="55" xfId="0" applyNumberFormat="1" applyFont="1" applyFill="1" applyBorder="1" applyAlignment="1" applyProtection="1">
      <alignment horizontal="right" vertical="center"/>
    </xf>
    <xf numFmtId="1" fontId="28" fillId="12" borderId="199" xfId="0" applyNumberFormat="1" applyFont="1" applyFill="1" applyBorder="1" applyAlignment="1" applyProtection="1">
      <alignment horizontal="center" vertical="center"/>
    </xf>
    <xf numFmtId="0" fontId="26" fillId="4" borderId="44" xfId="0" applyFont="1" applyFill="1" applyBorder="1" applyAlignment="1" applyProtection="1">
      <alignment horizontal="left" vertical="center"/>
    </xf>
    <xf numFmtId="1" fontId="4" fillId="0" borderId="44" xfId="0" applyNumberFormat="1" applyFont="1" applyFill="1" applyBorder="1" applyAlignment="1" applyProtection="1">
      <alignment horizontal="center" vertical="center"/>
    </xf>
    <xf numFmtId="3" fontId="28" fillId="0" borderId="44" xfId="0" applyNumberFormat="1" applyFont="1" applyFill="1" applyBorder="1" applyAlignment="1" applyProtection="1">
      <alignment horizontal="right" vertical="center"/>
    </xf>
    <xf numFmtId="0" fontId="26" fillId="4" borderId="28" xfId="0" applyFont="1" applyFill="1" applyBorder="1" applyAlignment="1" applyProtection="1">
      <alignment horizontal="left"/>
    </xf>
    <xf numFmtId="0" fontId="42" fillId="4" borderId="48" xfId="0" applyFont="1" applyFill="1" applyBorder="1" applyAlignment="1" applyProtection="1">
      <alignment horizontal="center" vertical="center"/>
    </xf>
    <xf numFmtId="1" fontId="21" fillId="0" borderId="28" xfId="0" applyNumberFormat="1" applyFont="1" applyFill="1" applyBorder="1" applyAlignment="1" applyProtection="1">
      <alignment horizontal="center" vertical="center"/>
    </xf>
    <xf numFmtId="3" fontId="21" fillId="0" borderId="28" xfId="0" applyNumberFormat="1" applyFont="1" applyFill="1" applyBorder="1" applyAlignment="1" applyProtection="1">
      <alignment horizontal="right" vertical="center"/>
    </xf>
    <xf numFmtId="1" fontId="40" fillId="0" borderId="28" xfId="0" applyNumberFormat="1" applyFont="1" applyFill="1" applyBorder="1" applyAlignment="1" applyProtection="1">
      <alignment horizontal="center" vertical="center"/>
    </xf>
    <xf numFmtId="0" fontId="58" fillId="0" borderId="48" xfId="0" applyFont="1" applyFill="1" applyBorder="1" applyAlignment="1" applyProtection="1">
      <alignment horizontal="center" vertical="center"/>
    </xf>
    <xf numFmtId="1" fontId="55" fillId="13" borderId="28" xfId="0" applyNumberFormat="1" applyFont="1" applyFill="1" applyBorder="1" applyAlignment="1" applyProtection="1">
      <alignment horizontal="center" vertical="center"/>
    </xf>
    <xf numFmtId="0" fontId="58" fillId="4" borderId="48" xfId="0" applyFont="1" applyFill="1" applyBorder="1" applyAlignment="1" applyProtection="1">
      <alignment horizontal="center" vertical="center"/>
    </xf>
    <xf numFmtId="1" fontId="55" fillId="0" borderId="28" xfId="0" applyNumberFormat="1" applyFont="1" applyFill="1" applyBorder="1" applyAlignment="1" applyProtection="1">
      <alignment horizontal="center" vertical="center"/>
    </xf>
    <xf numFmtId="1" fontId="41" fillId="13" borderId="28" xfId="0" applyNumberFormat="1" applyFont="1" applyFill="1" applyBorder="1" applyAlignment="1" applyProtection="1">
      <alignment horizontal="center" vertical="center"/>
    </xf>
    <xf numFmtId="0" fontId="26" fillId="4" borderId="40" xfId="0" applyFont="1" applyFill="1" applyBorder="1" applyAlignment="1" applyProtection="1">
      <alignment horizontal="left"/>
    </xf>
    <xf numFmtId="0" fontId="59" fillId="0" borderId="48" xfId="0" applyFont="1" applyBorder="1" applyAlignment="1" applyProtection="1">
      <alignment horizontal="center" vertical="center"/>
    </xf>
    <xf numFmtId="0" fontId="0" fillId="2" borderId="46" xfId="0" applyFill="1" applyBorder="1" applyAlignment="1" applyProtection="1">
      <alignment horizontal="left" vertical="center"/>
    </xf>
    <xf numFmtId="3" fontId="0" fillId="15" borderId="28" xfId="0" applyNumberFormat="1" applyFill="1" applyBorder="1" applyAlignment="1" applyProtection="1">
      <alignment horizontal="right" vertical="center"/>
    </xf>
    <xf numFmtId="3" fontId="0" fillId="1" borderId="28" xfId="0" applyNumberFormat="1" applyFill="1" applyBorder="1" applyAlignment="1" applyProtection="1">
      <alignment horizontal="right" vertical="center"/>
    </xf>
    <xf numFmtId="3" fontId="10" fillId="0" borderId="28" xfId="0" applyNumberFormat="1" applyFont="1" applyFill="1" applyBorder="1" applyAlignment="1" applyProtection="1">
      <alignment horizontal="right" vertical="center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2" borderId="56" xfId="0" applyFont="1" applyFill="1" applyBorder="1" applyAlignment="1" applyProtection="1">
      <alignment horizontal="center" vertical="center"/>
      <protection locked="0"/>
    </xf>
    <xf numFmtId="0" fontId="0" fillId="8" borderId="55" xfId="0" applyFill="1" applyBorder="1" applyAlignment="1" applyProtection="1">
      <alignment horizontal="center" vertical="center"/>
      <protection locked="0"/>
    </xf>
    <xf numFmtId="0" fontId="0" fillId="8" borderId="91" xfId="0" applyFill="1" applyBorder="1" applyAlignment="1" applyProtection="1">
      <alignment horizontal="center" vertical="center"/>
      <protection locked="0"/>
    </xf>
    <xf numFmtId="0" fontId="4" fillId="0" borderId="200" xfId="0" applyFont="1" applyBorder="1" applyAlignment="1" applyProtection="1">
      <alignment vertical="top"/>
      <protection locked="0"/>
    </xf>
    <xf numFmtId="0" fontId="0" fillId="0" borderId="200" xfId="0" applyBorder="1" applyAlignment="1" applyProtection="1">
      <alignment horizontal="justify" vertical="top"/>
      <protection locked="0"/>
    </xf>
    <xf numFmtId="0" fontId="0" fillId="0" borderId="201" xfId="0" applyBorder="1" applyAlignment="1" applyProtection="1">
      <alignment vertical="top"/>
      <protection locked="0"/>
    </xf>
    <xf numFmtId="0" fontId="0" fillId="8" borderId="201" xfId="0" applyFill="1" applyBorder="1" applyAlignment="1" applyProtection="1">
      <alignment vertical="top"/>
      <protection locked="0"/>
    </xf>
    <xf numFmtId="0" fontId="0" fillId="8" borderId="0" xfId="0" applyFill="1" applyAlignment="1" applyProtection="1">
      <alignment vertical="top"/>
      <protection locked="0"/>
    </xf>
    <xf numFmtId="0" fontId="0" fillId="8" borderId="95" xfId="0" applyFill="1" applyBorder="1" applyAlignment="1" applyProtection="1">
      <alignment vertical="top"/>
      <protection locked="0"/>
    </xf>
    <xf numFmtId="0" fontId="26" fillId="4" borderId="28" xfId="0" applyFont="1" applyFill="1" applyBorder="1" applyAlignment="1" applyProtection="1">
      <alignment horizontal="left" vertical="center"/>
      <protection locked="0"/>
    </xf>
    <xf numFmtId="1" fontId="12" fillId="3" borderId="28" xfId="0" applyNumberFormat="1" applyFont="1" applyFill="1" applyBorder="1" applyAlignment="1" applyProtection="1">
      <alignment horizontal="center"/>
      <protection locked="0"/>
    </xf>
    <xf numFmtId="1" fontId="4" fillId="13" borderId="28" xfId="0" applyNumberFormat="1" applyFont="1" applyFill="1" applyBorder="1" applyAlignment="1" applyProtection="1">
      <alignment horizontal="center" vertical="center"/>
      <protection locked="0"/>
    </xf>
    <xf numFmtId="3" fontId="28" fillId="13" borderId="28" xfId="0" applyNumberFormat="1" applyFont="1" applyFill="1" applyBorder="1" applyAlignment="1" applyProtection="1">
      <alignment horizontal="right" vertical="center"/>
      <protection locked="0"/>
    </xf>
    <xf numFmtId="3" fontId="28" fillId="13" borderId="56" xfId="0" applyNumberFormat="1" applyFont="1" applyFill="1" applyBorder="1" applyAlignment="1" applyProtection="1">
      <alignment horizontal="right" vertical="center"/>
      <protection locked="0"/>
    </xf>
    <xf numFmtId="1" fontId="28" fillId="13" borderId="50" xfId="0" applyNumberFormat="1" applyFont="1" applyFill="1" applyBorder="1" applyAlignment="1" applyProtection="1">
      <alignment horizontal="center" vertical="center"/>
      <protection locked="0"/>
    </xf>
    <xf numFmtId="1" fontId="12" fillId="3" borderId="28" xfId="0" quotePrefix="1" applyNumberFormat="1" applyFont="1" applyFill="1" applyBorder="1" applyAlignment="1" applyProtection="1">
      <alignment horizontal="center"/>
      <protection locked="0"/>
    </xf>
    <xf numFmtId="1" fontId="4" fillId="0" borderId="28" xfId="0" applyNumberFormat="1" applyFont="1" applyFill="1" applyBorder="1" applyAlignment="1" applyProtection="1">
      <alignment horizontal="center" vertical="center"/>
      <protection locked="0"/>
    </xf>
    <xf numFmtId="3" fontId="28" fillId="0" borderId="28" xfId="0" applyNumberFormat="1" applyFont="1" applyFill="1" applyBorder="1" applyAlignment="1" applyProtection="1">
      <alignment horizontal="right" vertical="center"/>
      <protection locked="0"/>
    </xf>
    <xf numFmtId="1" fontId="28" fillId="13" borderId="28" xfId="0" applyNumberFormat="1" applyFont="1" applyFill="1" applyBorder="1" applyAlignment="1" applyProtection="1">
      <alignment horizontal="center" vertical="center"/>
      <protection locked="0"/>
    </xf>
    <xf numFmtId="1" fontId="41" fillId="0" borderId="28" xfId="0" applyNumberFormat="1" applyFont="1" applyFill="1" applyBorder="1" applyAlignment="1" applyProtection="1">
      <alignment horizontal="center" vertical="center"/>
      <protection locked="0"/>
    </xf>
    <xf numFmtId="3" fontId="41" fillId="0" borderId="28" xfId="0" applyNumberFormat="1" applyFont="1" applyFill="1" applyBorder="1" applyAlignment="1" applyProtection="1">
      <alignment horizontal="right" vertical="center"/>
      <protection locked="0"/>
    </xf>
    <xf numFmtId="3" fontId="41" fillId="13" borderId="28" xfId="0" applyNumberFormat="1" applyFont="1" applyFill="1" applyBorder="1" applyAlignment="1" applyProtection="1">
      <alignment horizontal="right" vertical="center"/>
      <protection locked="0"/>
    </xf>
    <xf numFmtId="1" fontId="28" fillId="0" borderId="28" xfId="0" applyNumberFormat="1" applyFont="1" applyFill="1" applyBorder="1" applyAlignment="1" applyProtection="1">
      <alignment horizontal="center" vertical="center"/>
      <protection locked="0"/>
    </xf>
    <xf numFmtId="3" fontId="0" fillId="7" borderId="17" xfId="0" applyNumberFormat="1" applyFill="1" applyBorder="1" applyAlignment="1" applyProtection="1">
      <alignment horizontal="right" vertical="center"/>
      <protection locked="0"/>
    </xf>
    <xf numFmtId="3" fontId="0" fillId="7" borderId="127" xfId="0" applyNumberFormat="1" applyFill="1" applyBorder="1" applyAlignment="1" applyProtection="1">
      <alignment horizontal="right" vertical="center"/>
      <protection locked="0"/>
    </xf>
    <xf numFmtId="0" fontId="28" fillId="2" borderId="28" xfId="0" applyFont="1" applyFill="1" applyBorder="1" applyProtection="1">
      <protection locked="0"/>
    </xf>
    <xf numFmtId="0" fontId="12" fillId="3" borderId="28" xfId="0" applyFont="1" applyFill="1" applyBorder="1" applyAlignment="1" applyProtection="1">
      <alignment horizontal="center"/>
      <protection locked="0"/>
    </xf>
    <xf numFmtId="3" fontId="1" fillId="7" borderId="28" xfId="0" applyNumberFormat="1" applyFont="1" applyFill="1" applyBorder="1" applyAlignment="1" applyProtection="1">
      <alignment horizontal="right" vertical="center"/>
      <protection locked="0"/>
    </xf>
    <xf numFmtId="0" fontId="30" fillId="2" borderId="32" xfId="0" applyFont="1" applyFill="1" applyBorder="1" applyAlignment="1" applyProtection="1">
      <alignment horizontal="center" vertical="center" wrapText="1"/>
      <protection locked="0"/>
    </xf>
    <xf numFmtId="3" fontId="21" fillId="13" borderId="28" xfId="0" applyNumberFormat="1" applyFont="1" applyFill="1" applyBorder="1" applyAlignment="1" applyProtection="1">
      <alignment horizontal="right" vertical="center"/>
      <protection locked="0"/>
    </xf>
    <xf numFmtId="3" fontId="40" fillId="13" borderId="28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 applyProtection="1">
      <protection locked="0"/>
    </xf>
    <xf numFmtId="0" fontId="18" fillId="0" borderId="0" xfId="0" applyFont="1" applyFill="1" applyProtection="1">
      <protection locked="0"/>
    </xf>
    <xf numFmtId="0" fontId="18" fillId="0" borderId="0" xfId="0" applyFont="1" applyProtection="1">
      <protection locked="0"/>
    </xf>
    <xf numFmtId="3" fontId="0" fillId="0" borderId="0" xfId="0" applyNumberFormat="1" applyProtection="1">
      <protection locked="0"/>
    </xf>
    <xf numFmtId="3" fontId="1" fillId="0" borderId="65" xfId="0" applyNumberFormat="1" applyFont="1" applyFill="1" applyBorder="1" applyAlignment="1">
      <alignment horizontal="right" vertical="center"/>
    </xf>
    <xf numFmtId="0" fontId="25" fillId="2" borderId="38" xfId="0" applyFont="1" applyFill="1" applyBorder="1" applyAlignment="1" applyProtection="1"/>
    <xf numFmtId="0" fontId="15" fillId="0" borderId="0" xfId="2" applyFont="1" applyAlignment="1" applyProtection="1">
      <alignment horizontal="left"/>
    </xf>
    <xf numFmtId="0" fontId="4" fillId="0" borderId="0" xfId="2" applyFont="1" applyProtection="1"/>
    <xf numFmtId="0" fontId="53" fillId="0" borderId="0" xfId="2" applyFont="1"/>
    <xf numFmtId="0" fontId="28" fillId="0" borderId="0" xfId="2" applyFont="1" applyProtection="1"/>
    <xf numFmtId="0" fontId="73" fillId="0" borderId="0" xfId="2" applyFont="1"/>
    <xf numFmtId="0" fontId="53" fillId="0" borderId="0" xfId="2" applyFont="1" applyFill="1"/>
    <xf numFmtId="0" fontId="28" fillId="0" borderId="0" xfId="2" applyFont="1" applyFill="1" applyProtection="1"/>
    <xf numFmtId="0" fontId="16" fillId="0" borderId="48" xfId="0" applyFont="1" applyFill="1" applyBorder="1" applyAlignment="1" applyProtection="1">
      <alignment horizontal="center" vertical="center"/>
    </xf>
    <xf numFmtId="0" fontId="63" fillId="0" borderId="0" xfId="0" applyFont="1" applyProtection="1"/>
    <xf numFmtId="0" fontId="26" fillId="0" borderId="0" xfId="0" applyFont="1" applyFill="1" applyBorder="1" applyAlignment="1" applyProtection="1">
      <alignment horizontal="left"/>
    </xf>
    <xf numFmtId="1" fontId="18" fillId="0" borderId="0" xfId="0" applyNumberFormat="1" applyFont="1" applyFill="1" applyBorder="1" applyAlignment="1" applyProtection="1">
      <alignment horizontal="right"/>
    </xf>
    <xf numFmtId="3" fontId="18" fillId="0" borderId="0" xfId="0" applyNumberFormat="1" applyFont="1" applyFill="1" applyBorder="1" applyAlignment="1" applyProtection="1">
      <alignment horizontal="right"/>
    </xf>
    <xf numFmtId="0" fontId="26" fillId="4" borderId="44" xfId="0" applyFont="1" applyFill="1" applyBorder="1" applyAlignment="1" applyProtection="1">
      <alignment horizontal="left"/>
      <protection locked="0"/>
    </xf>
    <xf numFmtId="0" fontId="36" fillId="4" borderId="28" xfId="0" applyFont="1" applyFill="1" applyBorder="1" applyAlignment="1" applyProtection="1">
      <alignment horizontal="left" vertical="center"/>
      <protection locked="0"/>
    </xf>
    <xf numFmtId="1" fontId="37" fillId="13" borderId="28" xfId="0" applyNumberFormat="1" applyFont="1" applyFill="1" applyBorder="1" applyAlignment="1" applyProtection="1">
      <alignment horizontal="center" vertical="center"/>
      <protection locked="0"/>
    </xf>
    <xf numFmtId="3" fontId="37" fillId="13" borderId="28" xfId="0" applyNumberFormat="1" applyFont="1" applyFill="1" applyBorder="1" applyAlignment="1" applyProtection="1">
      <alignment horizontal="right" vertical="center"/>
      <protection locked="0"/>
    </xf>
    <xf numFmtId="1" fontId="21" fillId="13" borderId="28" xfId="0" applyNumberFormat="1" applyFont="1" applyFill="1" applyBorder="1" applyAlignment="1" applyProtection="1">
      <alignment horizontal="center" vertical="center"/>
      <protection locked="0"/>
    </xf>
    <xf numFmtId="1" fontId="40" fillId="13" borderId="28" xfId="0" applyNumberFormat="1" applyFont="1" applyFill="1" applyBorder="1" applyAlignment="1" applyProtection="1">
      <alignment horizontal="center" vertical="center"/>
      <protection locked="0"/>
    </xf>
    <xf numFmtId="1" fontId="27" fillId="13" borderId="44" xfId="0" applyNumberFormat="1" applyFont="1" applyFill="1" applyBorder="1" applyAlignment="1" applyProtection="1">
      <alignment horizontal="center" vertical="center"/>
      <protection locked="0"/>
    </xf>
    <xf numFmtId="3" fontId="28" fillId="13" borderId="44" xfId="0" applyNumberFormat="1" applyFont="1" applyFill="1" applyBorder="1" applyAlignment="1" applyProtection="1">
      <alignment horizontal="right" vertical="center"/>
      <protection locked="0"/>
    </xf>
    <xf numFmtId="3" fontId="28" fillId="13" borderId="196" xfId="0" applyNumberFormat="1" applyFont="1" applyFill="1" applyBorder="1" applyAlignment="1" applyProtection="1">
      <alignment horizontal="right" vertical="center"/>
      <protection locked="0"/>
    </xf>
    <xf numFmtId="1" fontId="28" fillId="13" borderId="197" xfId="0" applyNumberFormat="1" applyFont="1" applyFill="1" applyBorder="1" applyAlignment="1" applyProtection="1">
      <alignment horizontal="center" vertical="center"/>
      <protection locked="0"/>
    </xf>
    <xf numFmtId="3" fontId="46" fillId="0" borderId="202" xfId="0" applyNumberFormat="1" applyFont="1" applyFill="1" applyBorder="1" applyAlignment="1">
      <alignment horizontal="right" vertical="center"/>
    </xf>
    <xf numFmtId="3" fontId="46" fillId="0" borderId="38" xfId="0" applyNumberFormat="1" applyFont="1" applyFill="1" applyBorder="1" applyAlignment="1">
      <alignment horizontal="right" vertical="center"/>
    </xf>
    <xf numFmtId="3" fontId="46" fillId="0" borderId="203" xfId="0" applyNumberFormat="1" applyFont="1" applyFill="1" applyBorder="1" applyAlignment="1">
      <alignment horizontal="right" vertical="center"/>
    </xf>
    <xf numFmtId="3" fontId="46" fillId="0" borderId="28" xfId="0" applyNumberFormat="1" applyFont="1" applyFill="1" applyBorder="1" applyAlignment="1">
      <alignment horizontal="right" vertical="center"/>
    </xf>
    <xf numFmtId="3" fontId="46" fillId="0" borderId="27" xfId="0" applyNumberFormat="1" applyFont="1" applyFill="1" applyBorder="1" applyAlignment="1">
      <alignment horizontal="right" vertical="center"/>
    </xf>
    <xf numFmtId="3" fontId="0" fillId="0" borderId="203" xfId="0" applyNumberFormat="1" applyFill="1" applyBorder="1" applyAlignment="1">
      <alignment horizontal="right" vertical="center"/>
    </xf>
    <xf numFmtId="3" fontId="46" fillId="11" borderId="203" xfId="0" applyNumberFormat="1" applyFont="1" applyFill="1" applyBorder="1" applyAlignment="1" applyProtection="1">
      <alignment horizontal="right" vertical="center"/>
      <protection locked="0"/>
    </xf>
    <xf numFmtId="3" fontId="46" fillId="11" borderId="28" xfId="0" applyNumberFormat="1" applyFont="1" applyFill="1" applyBorder="1" applyAlignment="1" applyProtection="1">
      <alignment horizontal="right" vertical="center"/>
      <protection locked="0"/>
    </xf>
    <xf numFmtId="3" fontId="46" fillId="1" borderId="203" xfId="0" applyNumberFormat="1" applyFont="1" applyFill="1" applyBorder="1" applyAlignment="1">
      <alignment horizontal="right" vertical="center"/>
    </xf>
    <xf numFmtId="3" fontId="46" fillId="1" borderId="28" xfId="0" applyNumberFormat="1" applyFont="1" applyFill="1" applyBorder="1" applyAlignment="1">
      <alignment horizontal="right" vertical="center"/>
    </xf>
    <xf numFmtId="3" fontId="1" fillId="7" borderId="46" xfId="0" applyNumberFormat="1" applyFont="1" applyFill="1" applyBorder="1" applyAlignment="1" applyProtection="1">
      <alignment horizontal="right" vertical="center"/>
      <protection locked="0"/>
    </xf>
    <xf numFmtId="0" fontId="0" fillId="1" borderId="28" xfId="0" applyFill="1" applyBorder="1" applyAlignment="1">
      <alignment horizontal="right" vertical="center"/>
    </xf>
    <xf numFmtId="3" fontId="46" fillId="0" borderId="204" xfId="0" applyNumberFormat="1" applyFont="1" applyFill="1" applyBorder="1" applyAlignment="1">
      <alignment horizontal="right" vertical="center"/>
    </xf>
    <xf numFmtId="3" fontId="46" fillId="0" borderId="40" xfId="0" applyNumberFormat="1" applyFont="1" applyFill="1" applyBorder="1" applyAlignment="1">
      <alignment horizontal="right" vertical="center"/>
    </xf>
    <xf numFmtId="0" fontId="16" fillId="0" borderId="0" xfId="0" applyFont="1" applyProtection="1"/>
    <xf numFmtId="0" fontId="4" fillId="8" borderId="55" xfId="0" applyFont="1" applyFill="1" applyBorder="1" applyAlignment="1" applyProtection="1">
      <alignment horizontal="center" vertical="center"/>
    </xf>
    <xf numFmtId="0" fontId="25" fillId="8" borderId="56" xfId="0" applyFont="1" applyFill="1" applyBorder="1" applyAlignment="1" applyProtection="1">
      <alignment horizontal="center" vertical="center"/>
      <protection locked="0"/>
    </xf>
    <xf numFmtId="0" fontId="25" fillId="8" borderId="17" xfId="0" applyFont="1" applyFill="1" applyBorder="1" applyAlignment="1" applyProtection="1">
      <alignment horizontal="center" vertical="center"/>
      <protection locked="0"/>
    </xf>
    <xf numFmtId="0" fontId="25" fillId="8" borderId="46" xfId="0" applyFont="1" applyFill="1" applyBorder="1" applyAlignment="1" applyProtection="1">
      <alignment horizontal="center" vertical="center"/>
      <protection locked="0"/>
    </xf>
    <xf numFmtId="0" fontId="18" fillId="8" borderId="56" xfId="0" applyFont="1" applyFill="1" applyBorder="1" applyAlignment="1" applyProtection="1">
      <alignment horizontal="center" vertical="center"/>
    </xf>
    <xf numFmtId="0" fontId="18" fillId="8" borderId="46" xfId="0" applyFont="1" applyFill="1" applyBorder="1" applyAlignment="1" applyProtection="1">
      <alignment horizontal="center" vertical="center"/>
    </xf>
    <xf numFmtId="0" fontId="28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justify" vertical="top" wrapText="1"/>
    </xf>
    <xf numFmtId="0" fontId="15" fillId="0" borderId="229" xfId="0" applyFont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5" fillId="0" borderId="230" xfId="0" applyFont="1" applyBorder="1" applyAlignment="1">
      <alignment horizont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4" fillId="2" borderId="220" xfId="0" applyFont="1" applyFill="1" applyBorder="1" applyAlignment="1" applyProtection="1">
      <alignment horizontal="center" vertical="center"/>
    </xf>
    <xf numFmtId="0" fontId="4" fillId="2" borderId="221" xfId="0" applyFont="1" applyFill="1" applyBorder="1" applyAlignment="1" applyProtection="1">
      <alignment horizontal="center" vertical="center"/>
    </xf>
    <xf numFmtId="0" fontId="4" fillId="2" borderId="222" xfId="0" applyFont="1" applyFill="1" applyBorder="1" applyAlignment="1" applyProtection="1">
      <alignment horizontal="center" vertical="center"/>
    </xf>
    <xf numFmtId="0" fontId="4" fillId="0" borderId="223" xfId="0" applyFont="1" applyBorder="1" applyAlignment="1" applyProtection="1">
      <alignment horizontal="center" vertical="center"/>
    </xf>
    <xf numFmtId="0" fontId="4" fillId="0" borderId="224" xfId="0" applyFont="1" applyBorder="1" applyAlignment="1" applyProtection="1">
      <alignment horizontal="center" vertical="center"/>
    </xf>
    <xf numFmtId="0" fontId="4" fillId="0" borderId="225" xfId="0" applyFont="1" applyBorder="1" applyAlignment="1" applyProtection="1">
      <alignment horizontal="center" vertical="center"/>
    </xf>
    <xf numFmtId="0" fontId="4" fillId="0" borderId="184" xfId="0" applyFont="1" applyBorder="1" applyAlignment="1" applyProtection="1">
      <alignment horizontal="center" vertical="center"/>
    </xf>
    <xf numFmtId="0" fontId="4" fillId="0" borderId="196" xfId="0" applyFont="1" applyBorder="1" applyAlignment="1" applyProtection="1">
      <alignment horizontal="center" vertical="center"/>
    </xf>
    <xf numFmtId="0" fontId="4" fillId="0" borderId="226" xfId="0" applyFont="1" applyBorder="1" applyAlignment="1" applyProtection="1">
      <alignment horizontal="center" vertical="center"/>
    </xf>
    <xf numFmtId="0" fontId="4" fillId="2" borderId="223" xfId="0" applyFont="1" applyFill="1" applyBorder="1" applyAlignment="1" applyProtection="1">
      <alignment horizontal="center" vertical="center" wrapText="1" shrinkToFit="1"/>
    </xf>
    <xf numFmtId="0" fontId="4" fillId="2" borderId="94" xfId="0" applyFont="1" applyFill="1" applyBorder="1" applyAlignment="1" applyProtection="1">
      <alignment horizontal="center" vertical="center" wrapText="1" shrinkToFit="1"/>
    </xf>
    <xf numFmtId="0" fontId="4" fillId="2" borderId="224" xfId="0" applyFont="1" applyFill="1" applyBorder="1" applyAlignment="1" applyProtection="1">
      <alignment horizontal="center" vertical="center" wrapText="1" shrinkToFit="1"/>
    </xf>
    <xf numFmtId="0" fontId="4" fillId="2" borderId="225" xfId="0" applyFont="1" applyFill="1" applyBorder="1" applyAlignment="1" applyProtection="1">
      <alignment horizontal="center" vertical="center" wrapText="1" shrinkToFit="1"/>
    </xf>
    <xf numFmtId="0" fontId="4" fillId="2" borderId="0" xfId="0" applyFont="1" applyFill="1" applyBorder="1" applyAlignment="1" applyProtection="1">
      <alignment horizontal="center" vertical="center" wrapText="1" shrinkToFit="1"/>
    </xf>
    <xf numFmtId="0" fontId="4" fillId="2" borderId="184" xfId="0" applyFont="1" applyFill="1" applyBorder="1" applyAlignment="1" applyProtection="1">
      <alignment horizontal="center" vertical="center" wrapText="1" shrinkToFit="1"/>
    </xf>
    <xf numFmtId="0" fontId="4" fillId="2" borderId="227" xfId="0" applyFont="1" applyFill="1" applyBorder="1" applyAlignment="1" applyProtection="1">
      <alignment horizontal="center" vertical="center" wrapText="1" shrinkToFit="1"/>
    </xf>
    <xf numFmtId="0" fontId="4" fillId="2" borderId="2" xfId="0" applyFont="1" applyFill="1" applyBorder="1" applyAlignment="1" applyProtection="1">
      <alignment horizontal="center" vertical="center" wrapText="1" shrinkToFit="1"/>
    </xf>
    <xf numFmtId="0" fontId="4" fillId="2" borderId="228" xfId="0" applyFont="1" applyFill="1" applyBorder="1" applyAlignment="1" applyProtection="1">
      <alignment horizontal="center" vertical="center" wrapText="1" shrinkToFit="1"/>
    </xf>
    <xf numFmtId="0" fontId="4" fillId="0" borderId="0" xfId="0" applyFont="1" applyAlignment="1" applyProtection="1">
      <alignment horizontal="justify" vertical="top"/>
    </xf>
    <xf numFmtId="0" fontId="4" fillId="0" borderId="56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2" borderId="130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4" fillId="8" borderId="56" xfId="0" applyFont="1" applyFill="1" applyBorder="1" applyAlignment="1" applyProtection="1">
      <alignment horizontal="center"/>
      <protection locked="0"/>
    </xf>
    <xf numFmtId="0" fontId="4" fillId="8" borderId="17" xfId="0" applyFont="1" applyFill="1" applyBorder="1" applyAlignment="1" applyProtection="1">
      <alignment horizontal="center"/>
      <protection locked="0"/>
    </xf>
    <xf numFmtId="0" fontId="4" fillId="8" borderId="46" xfId="0" applyFont="1" applyFill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left" vertical="top"/>
      <protection locked="0"/>
    </xf>
    <xf numFmtId="0" fontId="0" fillId="0" borderId="216" xfId="0" applyBorder="1" applyAlignment="1" applyProtection="1">
      <alignment horizontal="left" vertical="top"/>
      <protection locked="0"/>
    </xf>
    <xf numFmtId="0" fontId="0" fillId="0" borderId="217" xfId="0" applyBorder="1" applyAlignment="1" applyProtection="1">
      <alignment horizontal="left" vertical="top"/>
      <protection locked="0"/>
    </xf>
    <xf numFmtId="0" fontId="0" fillId="0" borderId="218" xfId="0" applyBorder="1" applyAlignment="1" applyProtection="1">
      <alignment horizontal="left" vertical="top"/>
      <protection locked="0"/>
    </xf>
    <xf numFmtId="0" fontId="4" fillId="0" borderId="218" xfId="0" applyFont="1" applyBorder="1" applyAlignment="1" applyProtection="1">
      <alignment horizontal="left" vertical="top" wrapText="1" shrinkToFit="1"/>
      <protection locked="0"/>
    </xf>
    <xf numFmtId="0" fontId="4" fillId="0" borderId="219" xfId="0" applyFont="1" applyBorder="1" applyAlignment="1" applyProtection="1">
      <alignment horizontal="left" vertical="top" wrapText="1" shrinkToFit="1"/>
      <protection locked="0"/>
    </xf>
    <xf numFmtId="0" fontId="4" fillId="0" borderId="17" xfId="0" applyFont="1" applyBorder="1" applyAlignment="1" applyProtection="1"/>
    <xf numFmtId="0" fontId="34" fillId="8" borderId="205" xfId="1" applyFont="1" applyFill="1" applyBorder="1" applyAlignment="1" applyProtection="1">
      <alignment horizontal="left" vertical="center"/>
      <protection locked="0"/>
    </xf>
    <xf numFmtId="0" fontId="34" fillId="8" borderId="206" xfId="1" applyFont="1" applyFill="1" applyBorder="1" applyAlignment="1" applyProtection="1">
      <alignment horizontal="left" vertical="center"/>
      <protection locked="0"/>
    </xf>
    <xf numFmtId="0" fontId="34" fillId="8" borderId="207" xfId="1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/>
    </xf>
    <xf numFmtId="0" fontId="0" fillId="0" borderId="208" xfId="0" applyBorder="1" applyAlignment="1" applyProtection="1">
      <alignment horizontal="left" wrapText="1"/>
      <protection locked="0"/>
    </xf>
    <xf numFmtId="0" fontId="0" fillId="0" borderId="209" xfId="0" applyBorder="1" applyAlignment="1" applyProtection="1">
      <alignment horizontal="left" wrapText="1"/>
      <protection locked="0"/>
    </xf>
    <xf numFmtId="0" fontId="0" fillId="0" borderId="210" xfId="0" applyBorder="1" applyAlignment="1" applyProtection="1">
      <alignment horizontal="left" wrapText="1"/>
      <protection locked="0"/>
    </xf>
    <xf numFmtId="49" fontId="0" fillId="8" borderId="208" xfId="0" applyNumberFormat="1" applyFill="1" applyBorder="1" applyAlignment="1" applyProtection="1">
      <alignment horizontal="left"/>
      <protection locked="0"/>
    </xf>
    <xf numFmtId="49" fontId="0" fillId="8" borderId="209" xfId="0" applyNumberFormat="1" applyFill="1" applyBorder="1" applyAlignment="1" applyProtection="1">
      <alignment horizontal="left"/>
      <protection locked="0"/>
    </xf>
    <xf numFmtId="49" fontId="0" fillId="8" borderId="211" xfId="0" applyNumberFormat="1" applyFill="1" applyBorder="1" applyAlignment="1" applyProtection="1">
      <alignment horizontal="left"/>
      <protection locked="0"/>
    </xf>
    <xf numFmtId="0" fontId="0" fillId="8" borderId="52" xfId="0" applyFill="1" applyBorder="1" applyAlignment="1" applyProtection="1">
      <alignment horizontal="center" vertical="top" wrapText="1"/>
      <protection locked="0"/>
    </xf>
    <xf numFmtId="0" fontId="0" fillId="8" borderId="212" xfId="0" applyFill="1" applyBorder="1" applyAlignment="1" applyProtection="1">
      <alignment horizontal="center" vertical="top" wrapText="1"/>
      <protection locked="0"/>
    </xf>
    <xf numFmtId="0" fontId="28" fillId="0" borderId="0" xfId="0" applyFont="1" applyBorder="1" applyAlignment="1" applyProtection="1">
      <alignment horizontal="justify" vertical="top"/>
    </xf>
    <xf numFmtId="14" fontId="0" fillId="8" borderId="213" xfId="0" applyNumberFormat="1" applyFill="1" applyBorder="1" applyAlignment="1" applyProtection="1">
      <alignment vertical="top"/>
      <protection locked="0"/>
    </xf>
    <xf numFmtId="14" fontId="0" fillId="8" borderId="214" xfId="0" applyNumberFormat="1" applyFill="1" applyBorder="1" applyAlignment="1" applyProtection="1">
      <alignment vertical="top"/>
      <protection locked="0"/>
    </xf>
    <xf numFmtId="14" fontId="0" fillId="8" borderId="178" xfId="0" applyNumberFormat="1" applyFill="1" applyBorder="1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95" xfId="0" applyBorder="1" applyAlignment="1" applyProtection="1">
      <alignment horizontal="left" vertical="top"/>
      <protection locked="0"/>
    </xf>
    <xf numFmtId="0" fontId="0" fillId="4" borderId="215" xfId="0" applyFill="1" applyBorder="1" applyAlignment="1" applyProtection="1">
      <alignment horizontal="left"/>
      <protection locked="0"/>
    </xf>
    <xf numFmtId="0" fontId="0" fillId="4" borderId="209" xfId="0" applyFill="1" applyBorder="1" applyAlignment="1" applyProtection="1">
      <alignment horizontal="left"/>
      <protection locked="0"/>
    </xf>
    <xf numFmtId="0" fontId="0" fillId="4" borderId="210" xfId="0" applyFill="1" applyBorder="1" applyAlignment="1" applyProtection="1">
      <alignment horizontal="left"/>
      <protection locked="0"/>
    </xf>
    <xf numFmtId="0" fontId="0" fillId="8" borderId="215" xfId="0" applyFill="1" applyBorder="1" applyAlignment="1" applyProtection="1">
      <alignment horizontal="left"/>
      <protection locked="0"/>
    </xf>
    <xf numFmtId="0" fontId="0" fillId="8" borderId="209" xfId="0" applyFill="1" applyBorder="1" applyAlignment="1" applyProtection="1">
      <alignment horizontal="left"/>
      <protection locked="0"/>
    </xf>
    <xf numFmtId="0" fontId="0" fillId="8" borderId="210" xfId="0" applyFill="1" applyBorder="1" applyAlignment="1" applyProtection="1">
      <alignment horizontal="left"/>
      <protection locked="0"/>
    </xf>
    <xf numFmtId="0" fontId="0" fillId="8" borderId="208" xfId="0" applyFill="1" applyBorder="1" applyAlignment="1" applyProtection="1">
      <alignment horizontal="left" vertical="center" wrapText="1"/>
      <protection locked="0"/>
    </xf>
    <xf numFmtId="0" fontId="0" fillId="8" borderId="209" xfId="0" applyFill="1" applyBorder="1" applyAlignment="1" applyProtection="1">
      <alignment horizontal="left" vertical="center" wrapText="1"/>
      <protection locked="0"/>
    </xf>
    <xf numFmtId="0" fontId="0" fillId="8" borderId="211" xfId="0" applyFill="1" applyBorder="1" applyAlignment="1" applyProtection="1">
      <alignment horizontal="left" vertical="center" wrapText="1"/>
      <protection locked="0"/>
    </xf>
    <xf numFmtId="0" fontId="69" fillId="0" borderId="0" xfId="0" applyFont="1" applyFill="1" applyAlignment="1">
      <alignment horizontal="center"/>
    </xf>
    <xf numFmtId="0" fontId="0" fillId="0" borderId="145" xfId="0" applyBorder="1" applyAlignment="1">
      <alignment horizontal="center" vertical="center"/>
    </xf>
    <xf numFmtId="0" fontId="0" fillId="0" borderId="294" xfId="0" applyBorder="1" applyAlignment="1">
      <alignment horizontal="center" vertical="center"/>
    </xf>
    <xf numFmtId="0" fontId="0" fillId="7" borderId="87" xfId="0" applyFill="1" applyBorder="1" applyAlignment="1" applyProtection="1">
      <alignment horizontal="center"/>
      <protection locked="0"/>
    </xf>
    <xf numFmtId="0" fontId="0" fillId="7" borderId="230" xfId="0" applyFill="1" applyBorder="1" applyAlignment="1" applyProtection="1">
      <alignment horizontal="center"/>
      <protection locked="0"/>
    </xf>
    <xf numFmtId="3" fontId="0" fillId="1" borderId="243" xfId="0" applyNumberFormat="1" applyFill="1" applyBorder="1" applyAlignment="1">
      <alignment horizontal="right" vertical="center"/>
    </xf>
    <xf numFmtId="0" fontId="0" fillId="1" borderId="102" xfId="0" applyFill="1" applyBorder="1" applyAlignment="1">
      <alignment horizontal="right" vertical="center"/>
    </xf>
    <xf numFmtId="0" fontId="0" fillId="0" borderId="213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271" xfId="0" applyBorder="1" applyAlignment="1">
      <alignment horizontal="center" vertical="center" wrapText="1"/>
    </xf>
    <xf numFmtId="0" fontId="0" fillId="0" borderId="272" xfId="0" applyBorder="1" applyAlignment="1">
      <alignment horizontal="center" vertical="center" wrapText="1"/>
    </xf>
    <xf numFmtId="0" fontId="0" fillId="0" borderId="143" xfId="0" applyBorder="1" applyAlignment="1">
      <alignment horizontal="center" vertical="center" wrapText="1"/>
    </xf>
    <xf numFmtId="0" fontId="0" fillId="0" borderId="144" xfId="0" applyBorder="1" applyAlignment="1">
      <alignment horizontal="center" vertical="center" wrapText="1"/>
    </xf>
    <xf numFmtId="3" fontId="0" fillId="0" borderId="247" xfId="0" applyNumberFormat="1" applyBorder="1" applyAlignment="1">
      <alignment horizontal="right" vertical="center"/>
    </xf>
    <xf numFmtId="3" fontId="0" fillId="0" borderId="248" xfId="0" applyNumberFormat="1" applyBorder="1" applyAlignment="1">
      <alignment horizontal="right" vertical="center"/>
    </xf>
    <xf numFmtId="3" fontId="0" fillId="0" borderId="124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0" borderId="124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3" fontId="0" fillId="0" borderId="243" xfId="0" applyNumberFormat="1" applyBorder="1" applyAlignment="1">
      <alignment horizontal="right" vertical="center"/>
    </xf>
    <xf numFmtId="0" fontId="0" fillId="0" borderId="244" xfId="0" applyBorder="1" applyAlignment="1">
      <alignment horizontal="right" vertical="center"/>
    </xf>
    <xf numFmtId="0" fontId="0" fillId="0" borderId="279" xfId="0" applyBorder="1" applyAlignment="1">
      <alignment horizontal="center" vertical="center" wrapText="1"/>
    </xf>
    <xf numFmtId="0" fontId="0" fillId="0" borderId="18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3" fontId="0" fillId="0" borderId="266" xfId="0" applyNumberFormat="1" applyFill="1" applyBorder="1" applyAlignment="1">
      <alignment horizontal="right" vertical="center"/>
    </xf>
    <xf numFmtId="0" fontId="0" fillId="0" borderId="239" xfId="0" applyFill="1" applyBorder="1" applyAlignment="1">
      <alignment horizontal="right" vertical="center"/>
    </xf>
    <xf numFmtId="0" fontId="0" fillId="0" borderId="288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289" xfId="0" applyBorder="1" applyAlignment="1">
      <alignment horizontal="center" vertical="center" wrapText="1"/>
    </xf>
    <xf numFmtId="0" fontId="0" fillId="0" borderId="188" xfId="0" applyBorder="1" applyAlignment="1">
      <alignment horizontal="center" vertical="center" wrapText="1"/>
    </xf>
    <xf numFmtId="0" fontId="0" fillId="0" borderId="257" xfId="0" applyBorder="1" applyAlignment="1">
      <alignment horizontal="center" vertical="center" wrapText="1"/>
    </xf>
    <xf numFmtId="0" fontId="0" fillId="0" borderId="290" xfId="0" applyBorder="1" applyAlignment="1">
      <alignment horizontal="center" vertical="center" wrapText="1"/>
    </xf>
    <xf numFmtId="0" fontId="0" fillId="0" borderId="18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3" fontId="0" fillId="3" borderId="264" xfId="0" applyNumberFormat="1" applyFill="1" applyBorder="1" applyAlignment="1">
      <alignment horizontal="right" vertical="center"/>
    </xf>
    <xf numFmtId="3" fontId="0" fillId="3" borderId="242" xfId="0" applyNumberFormat="1" applyFill="1" applyBorder="1" applyAlignment="1">
      <alignment horizontal="right" vertical="center"/>
    </xf>
    <xf numFmtId="3" fontId="0" fillId="0" borderId="244" xfId="0" applyNumberFormat="1" applyBorder="1" applyAlignment="1">
      <alignment horizontal="right" vertical="center"/>
    </xf>
    <xf numFmtId="3" fontId="0" fillId="2" borderId="258" xfId="0" applyNumberFormat="1" applyFill="1" applyBorder="1" applyAlignment="1">
      <alignment horizontal="right" vertical="center"/>
    </xf>
    <xf numFmtId="3" fontId="0" fillId="2" borderId="234" xfId="0" applyNumberFormat="1" applyFill="1" applyBorder="1" applyAlignment="1">
      <alignment horizontal="right" vertical="center"/>
    </xf>
    <xf numFmtId="0" fontId="0" fillId="0" borderId="105" xfId="0" applyBorder="1" applyAlignment="1">
      <alignment horizontal="right" vertical="center"/>
    </xf>
    <xf numFmtId="3" fontId="0" fillId="1" borderId="124" xfId="0" applyNumberFormat="1" applyFill="1" applyBorder="1" applyAlignment="1">
      <alignment horizontal="right" vertical="center"/>
    </xf>
    <xf numFmtId="0" fontId="0" fillId="1" borderId="101" xfId="0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0" fillId="0" borderId="291" xfId="0" applyBorder="1" applyAlignment="1">
      <alignment horizontal="center" vertical="center"/>
    </xf>
    <xf numFmtId="0" fontId="0" fillId="0" borderId="292" xfId="0" applyBorder="1" applyAlignment="1">
      <alignment horizontal="center" vertical="center"/>
    </xf>
    <xf numFmtId="0" fontId="8" fillId="7" borderId="292" xfId="0" applyFont="1" applyFill="1" applyBorder="1" applyAlignment="1">
      <alignment horizontal="center" vertical="center"/>
    </xf>
    <xf numFmtId="0" fontId="8" fillId="7" borderId="293" xfId="0" applyFont="1" applyFill="1" applyBorder="1" applyAlignment="1">
      <alignment horizontal="center" vertical="center"/>
    </xf>
    <xf numFmtId="3" fontId="0" fillId="16" borderId="235" xfId="0" applyNumberFormat="1" applyFill="1" applyBorder="1" applyAlignment="1" applyProtection="1">
      <alignment horizontal="right" vertical="center"/>
      <protection locked="0"/>
    </xf>
    <xf numFmtId="3" fontId="0" fillId="16" borderId="238" xfId="0" applyNumberFormat="1" applyFill="1" applyBorder="1" applyAlignment="1" applyProtection="1">
      <alignment horizontal="right" vertical="center"/>
      <protection locked="0"/>
    </xf>
    <xf numFmtId="3" fontId="0" fillId="7" borderId="236" xfId="0" applyNumberFormat="1" applyFill="1" applyBorder="1" applyAlignment="1" applyProtection="1">
      <alignment horizontal="right" vertical="center"/>
      <protection locked="0"/>
    </xf>
    <xf numFmtId="3" fontId="0" fillId="7" borderId="239" xfId="0" applyNumberFormat="1" applyFill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286" xfId="0" applyNumberFormat="1" applyFill="1" applyBorder="1" applyAlignment="1">
      <alignment horizontal="right" vertical="center"/>
    </xf>
    <xf numFmtId="0" fontId="0" fillId="0" borderId="248" xfId="0" applyFill="1" applyBorder="1" applyAlignment="1">
      <alignment horizontal="right" vertical="center"/>
    </xf>
    <xf numFmtId="0" fontId="0" fillId="0" borderId="287" xfId="0" applyBorder="1" applyAlignment="1">
      <alignment horizontal="center" vertical="center" wrapText="1"/>
    </xf>
    <xf numFmtId="0" fontId="0" fillId="0" borderId="178" xfId="0" applyBorder="1" applyAlignment="1">
      <alignment horizontal="center" vertical="center" wrapText="1"/>
    </xf>
    <xf numFmtId="0" fontId="0" fillId="0" borderId="276" xfId="0" applyBorder="1" applyAlignment="1">
      <alignment horizontal="center" vertical="center" wrapText="1"/>
    </xf>
    <xf numFmtId="0" fontId="0" fillId="0" borderId="225" xfId="0" applyBorder="1" applyAlignment="1">
      <alignment horizontal="center" vertical="center" wrapText="1"/>
    </xf>
    <xf numFmtId="0" fontId="0" fillId="0" borderId="196" xfId="0" applyBorder="1" applyAlignment="1">
      <alignment horizontal="center" vertical="center" wrapText="1"/>
    </xf>
    <xf numFmtId="0" fontId="0" fillId="0" borderId="235" xfId="0" applyBorder="1" applyAlignment="1">
      <alignment horizontal="center" vertical="center" wrapText="1"/>
    </xf>
    <xf numFmtId="0" fontId="0" fillId="0" borderId="238" xfId="0" applyBorder="1" applyAlignment="1">
      <alignment horizontal="center" vertical="center" wrapText="1"/>
    </xf>
    <xf numFmtId="0" fontId="0" fillId="0" borderId="236" xfId="0" applyBorder="1" applyAlignment="1">
      <alignment horizontal="center" vertical="center" wrapText="1"/>
    </xf>
    <xf numFmtId="0" fontId="0" fillId="0" borderId="239" xfId="0" applyBorder="1" applyAlignment="1">
      <alignment horizontal="center" vertical="center" wrapText="1"/>
    </xf>
    <xf numFmtId="0" fontId="0" fillId="0" borderId="277" xfId="0" applyBorder="1" applyAlignment="1">
      <alignment horizontal="center" vertical="center"/>
    </xf>
    <xf numFmtId="0" fontId="0" fillId="0" borderId="214" xfId="0" applyBorder="1" applyAlignment="1">
      <alignment horizontal="center" vertical="center"/>
    </xf>
    <xf numFmtId="0" fontId="0" fillId="0" borderId="278" xfId="0" applyBorder="1" applyAlignment="1">
      <alignment horizontal="center" vertical="center"/>
    </xf>
    <xf numFmtId="3" fontId="0" fillId="0" borderId="280" xfId="0" applyNumberFormat="1" applyFill="1" applyBorder="1" applyAlignment="1">
      <alignment horizontal="right" vertical="center"/>
    </xf>
    <xf numFmtId="0" fontId="0" fillId="0" borderId="187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3" fontId="0" fillId="7" borderId="249" xfId="0" applyNumberFormat="1" applyFill="1" applyBorder="1" applyAlignment="1" applyProtection="1">
      <alignment horizontal="right" vertical="center"/>
      <protection locked="0"/>
    </xf>
    <xf numFmtId="0" fontId="0" fillId="7" borderId="250" xfId="0" applyFill="1" applyBorder="1" applyAlignment="1" applyProtection="1">
      <alignment horizontal="right" vertical="center"/>
      <protection locked="0"/>
    </xf>
    <xf numFmtId="3" fontId="0" fillId="0" borderId="267" xfId="0" applyNumberFormat="1" applyFill="1" applyBorder="1" applyAlignment="1">
      <alignment horizontal="right" vertical="center"/>
    </xf>
    <xf numFmtId="0" fontId="0" fillId="0" borderId="196" xfId="0" applyFill="1" applyBorder="1" applyAlignment="1">
      <alignment horizontal="right" vertical="center"/>
    </xf>
    <xf numFmtId="0" fontId="9" fillId="0" borderId="281" xfId="0" applyFont="1" applyBorder="1" applyAlignment="1">
      <alignment horizontal="center" vertical="center"/>
    </xf>
    <xf numFmtId="0" fontId="9" fillId="0" borderId="282" xfId="0" applyFont="1" applyBorder="1" applyAlignment="1">
      <alignment horizontal="center" vertical="center"/>
    </xf>
    <xf numFmtId="0" fontId="9" fillId="0" borderId="283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284" xfId="0" applyFont="1" applyBorder="1" applyAlignment="1">
      <alignment horizontal="center" vertical="center"/>
    </xf>
    <xf numFmtId="0" fontId="9" fillId="0" borderId="285" xfId="0" applyFont="1" applyBorder="1" applyAlignment="1">
      <alignment horizontal="center" vertical="center"/>
    </xf>
    <xf numFmtId="0" fontId="0" fillId="0" borderId="273" xfId="0" applyBorder="1" applyAlignment="1">
      <alignment horizontal="center" vertical="center" wrapText="1"/>
    </xf>
    <xf numFmtId="0" fontId="0" fillId="0" borderId="212" xfId="0" applyBorder="1" applyAlignment="1">
      <alignment horizontal="center" vertical="center" wrapText="1"/>
    </xf>
    <xf numFmtId="3" fontId="0" fillId="16" borderId="256" xfId="0" applyNumberFormat="1" applyFill="1" applyBorder="1" applyAlignment="1" applyProtection="1">
      <alignment horizontal="right" vertical="center"/>
      <protection locked="0"/>
    </xf>
    <xf numFmtId="3" fontId="0" fillId="16" borderId="257" xfId="0" applyNumberFormat="1" applyFill="1" applyBorder="1" applyAlignment="1" applyProtection="1">
      <alignment horizontal="right" vertical="center"/>
      <protection locked="0"/>
    </xf>
    <xf numFmtId="0" fontId="11" fillId="0" borderId="1" xfId="0" applyFont="1" applyBorder="1" applyAlignment="1">
      <alignment horizontal="center" vertical="center"/>
    </xf>
    <xf numFmtId="0" fontId="17" fillId="0" borderId="274" xfId="0" applyFont="1" applyBorder="1" applyAlignment="1">
      <alignment horizontal="center" vertical="center"/>
    </xf>
    <xf numFmtId="0" fontId="0" fillId="0" borderId="271" xfId="0" applyFill="1" applyBorder="1" applyAlignment="1">
      <alignment horizontal="center" vertical="center" wrapText="1"/>
    </xf>
    <xf numFmtId="0" fontId="0" fillId="0" borderId="272" xfId="0" applyFill="1" applyBorder="1" applyAlignment="1">
      <alignment horizontal="center" vertical="center" wrapText="1"/>
    </xf>
    <xf numFmtId="0" fontId="0" fillId="0" borderId="273" xfId="0" applyFill="1" applyBorder="1" applyAlignment="1">
      <alignment horizontal="center" vertical="center" wrapText="1"/>
    </xf>
    <xf numFmtId="0" fontId="0" fillId="0" borderId="212" xfId="0" applyFill="1" applyBorder="1" applyAlignment="1">
      <alignment horizontal="center" vertical="center" wrapText="1"/>
    </xf>
    <xf numFmtId="0" fontId="0" fillId="0" borderId="275" xfId="0" applyBorder="1" applyAlignment="1">
      <alignment horizontal="center" vertical="center" wrapText="1"/>
    </xf>
    <xf numFmtId="0" fontId="0" fillId="0" borderId="216" xfId="0" applyBorder="1" applyAlignment="1">
      <alignment horizontal="center" vertical="center" wrapText="1"/>
    </xf>
    <xf numFmtId="3" fontId="0" fillId="7" borderId="268" xfId="0" applyNumberFormat="1" applyFill="1" applyBorder="1" applyAlignment="1" applyProtection="1">
      <alignment horizontal="right" vertical="center"/>
      <protection locked="0"/>
    </xf>
    <xf numFmtId="0" fontId="0" fillId="7" borderId="269" xfId="0" applyFill="1" applyBorder="1" applyAlignment="1" applyProtection="1">
      <alignment horizontal="right" vertical="center"/>
      <protection locked="0"/>
    </xf>
    <xf numFmtId="3" fontId="0" fillId="0" borderId="256" xfId="0" applyNumberFormat="1" applyFill="1" applyBorder="1" applyAlignment="1">
      <alignment horizontal="right" vertical="center"/>
    </xf>
    <xf numFmtId="3" fontId="0" fillId="0" borderId="257" xfId="0" applyNumberFormat="1" applyFill="1" applyBorder="1" applyAlignment="1">
      <alignment horizontal="right" vertical="center"/>
    </xf>
    <xf numFmtId="3" fontId="0" fillId="0" borderId="223" xfId="0" applyNumberFormat="1" applyFill="1" applyBorder="1" applyAlignment="1">
      <alignment horizontal="right" vertical="center"/>
    </xf>
    <xf numFmtId="3" fontId="0" fillId="0" borderId="196" xfId="0" applyNumberFormat="1" applyFill="1" applyBorder="1" applyAlignment="1">
      <alignment horizontal="right" vertical="center"/>
    </xf>
    <xf numFmtId="3" fontId="0" fillId="1" borderId="225" xfId="0" applyNumberFormat="1" applyFill="1" applyBorder="1" applyAlignment="1">
      <alignment horizontal="right" vertical="center"/>
    </xf>
    <xf numFmtId="0" fontId="0" fillId="1" borderId="270" xfId="0" applyFill="1" applyBorder="1" applyAlignment="1">
      <alignment horizontal="right" vertical="center"/>
    </xf>
    <xf numFmtId="3" fontId="0" fillId="1" borderId="223" xfId="0" applyNumberFormat="1" applyFill="1" applyBorder="1" applyAlignment="1">
      <alignment horizontal="right" vertical="center"/>
    </xf>
    <xf numFmtId="3" fontId="0" fillId="1" borderId="196" xfId="0" applyNumberFormat="1" applyFill="1" applyBorder="1" applyAlignment="1">
      <alignment horizontal="right" vertical="center"/>
    </xf>
    <xf numFmtId="3" fontId="0" fillId="16" borderId="223" xfId="0" applyNumberFormat="1" applyFill="1" applyBorder="1" applyAlignment="1" applyProtection="1">
      <alignment horizontal="right" vertical="center"/>
      <protection locked="0"/>
    </xf>
    <xf numFmtId="3" fontId="0" fillId="16" borderId="196" xfId="0" applyNumberFormat="1" applyFill="1" applyBorder="1" applyAlignment="1" applyProtection="1">
      <alignment horizontal="right" vertical="center"/>
      <protection locked="0"/>
    </xf>
    <xf numFmtId="0" fontId="0" fillId="0" borderId="255" xfId="0" applyFill="1" applyBorder="1" applyAlignment="1">
      <alignment horizontal="right" vertical="center"/>
    </xf>
    <xf numFmtId="3" fontId="0" fillId="0" borderId="193" xfId="0" applyNumberFormat="1" applyFill="1" applyBorder="1" applyAlignment="1">
      <alignment horizontal="right" vertical="center"/>
    </xf>
    <xf numFmtId="3" fontId="0" fillId="0" borderId="20" xfId="0" applyNumberFormat="1" applyFill="1" applyBorder="1" applyAlignment="1">
      <alignment horizontal="right" vertical="center"/>
    </xf>
    <xf numFmtId="3" fontId="0" fillId="16" borderId="193" xfId="0" applyNumberFormat="1" applyFill="1" applyBorder="1" applyAlignment="1" applyProtection="1">
      <alignment horizontal="right" vertical="center"/>
      <protection locked="0"/>
    </xf>
    <xf numFmtId="3" fontId="0" fillId="16" borderId="20" xfId="0" applyNumberFormat="1" applyFill="1" applyBorder="1" applyAlignment="1" applyProtection="1">
      <alignment horizontal="right" vertical="center"/>
      <protection locked="0"/>
    </xf>
    <xf numFmtId="3" fontId="0" fillId="0" borderId="261" xfId="0" applyNumberFormat="1" applyBorder="1" applyAlignment="1">
      <alignment horizontal="right" vertical="center"/>
    </xf>
    <xf numFmtId="3" fontId="0" fillId="3" borderId="259" xfId="0" applyNumberFormat="1" applyFill="1" applyBorder="1" applyAlignment="1">
      <alignment horizontal="right" vertical="center"/>
    </xf>
    <xf numFmtId="0" fontId="0" fillId="0" borderId="242" xfId="0" applyBorder="1" applyAlignment="1">
      <alignment horizontal="right" vertical="center"/>
    </xf>
    <xf numFmtId="0" fontId="0" fillId="1" borderId="262" xfId="0" applyFill="1" applyBorder="1" applyAlignment="1">
      <alignment horizontal="center" vertical="center" wrapText="1"/>
    </xf>
    <xf numFmtId="0" fontId="0" fillId="1" borderId="263" xfId="0" applyFill="1" applyBorder="1" applyAlignment="1">
      <alignment horizontal="center" vertical="center" wrapText="1"/>
    </xf>
    <xf numFmtId="3" fontId="0" fillId="7" borderId="235" xfId="0" applyNumberFormat="1" applyFill="1" applyBorder="1" applyAlignment="1" applyProtection="1">
      <alignment horizontal="right" vertical="center"/>
      <protection locked="0"/>
    </xf>
    <xf numFmtId="3" fontId="0" fillId="7" borderId="238" xfId="0" applyNumberFormat="1" applyFill="1" applyBorder="1" applyAlignment="1" applyProtection="1">
      <alignment horizontal="right" vertical="center"/>
      <protection locked="0"/>
    </xf>
    <xf numFmtId="3" fontId="0" fillId="2" borderId="233" xfId="0" applyNumberFormat="1" applyFill="1" applyBorder="1" applyAlignment="1">
      <alignment horizontal="right" vertical="center"/>
    </xf>
    <xf numFmtId="0" fontId="0" fillId="0" borderId="234" xfId="0" applyBorder="1" applyAlignment="1">
      <alignment horizontal="right" vertical="center"/>
    </xf>
    <xf numFmtId="3" fontId="0" fillId="0" borderId="265" xfId="0" applyNumberFormat="1" applyFill="1" applyBorder="1" applyAlignment="1">
      <alignment horizontal="right" vertical="center"/>
    </xf>
    <xf numFmtId="3" fontId="0" fillId="0" borderId="238" xfId="0" applyNumberFormat="1" applyFill="1" applyBorder="1" applyAlignment="1">
      <alignment horizontal="right" vertical="center"/>
    </xf>
    <xf numFmtId="3" fontId="0" fillId="1" borderId="235" xfId="0" applyNumberFormat="1" applyFill="1" applyBorder="1" applyAlignment="1">
      <alignment horizontal="right" vertical="center"/>
    </xf>
    <xf numFmtId="3" fontId="0" fillId="1" borderId="238" xfId="0" applyNumberFormat="1" applyFill="1" applyBorder="1" applyAlignment="1">
      <alignment horizontal="right" vertical="center"/>
    </xf>
    <xf numFmtId="3" fontId="0" fillId="7" borderId="237" xfId="0" applyNumberFormat="1" applyFill="1" applyBorder="1" applyAlignment="1" applyProtection="1">
      <alignment horizontal="right" vertical="center"/>
      <protection locked="0"/>
    </xf>
    <xf numFmtId="3" fontId="0" fillId="7" borderId="44" xfId="0" applyNumberFormat="1" applyFill="1" applyBorder="1" applyAlignment="1" applyProtection="1">
      <alignment horizontal="right" vertical="center"/>
      <protection locked="0"/>
    </xf>
    <xf numFmtId="0" fontId="0" fillId="1" borderId="231" xfId="0" applyFill="1" applyBorder="1" applyAlignment="1">
      <alignment horizontal="center" vertical="center" wrapText="1"/>
    </xf>
    <xf numFmtId="0" fontId="0" fillId="1" borderId="232" xfId="0" applyFill="1" applyBorder="1" applyAlignment="1">
      <alignment horizontal="center" vertical="center" wrapText="1"/>
    </xf>
    <xf numFmtId="3" fontId="0" fillId="0" borderId="260" xfId="0" applyNumberFormat="1" applyFill="1" applyBorder="1" applyAlignment="1">
      <alignment horizontal="right" vertical="center"/>
    </xf>
    <xf numFmtId="0" fontId="0" fillId="0" borderId="136" xfId="0" applyBorder="1" applyAlignment="1">
      <alignment horizontal="center" vertical="center" wrapText="1"/>
    </xf>
    <xf numFmtId="0" fontId="0" fillId="2" borderId="246" xfId="0" applyFill="1" applyBorder="1" applyAlignment="1">
      <alignment horizontal="center" vertical="center" wrapText="1"/>
    </xf>
    <xf numFmtId="0" fontId="0" fillId="2" borderId="246" xfId="0" applyFill="1" applyBorder="1" applyAlignment="1">
      <alignment horizontal="center" vertical="center"/>
    </xf>
    <xf numFmtId="0" fontId="0" fillId="0" borderId="234" xfId="0" applyBorder="1" applyAlignment="1">
      <alignment horizontal="center" vertical="center"/>
    </xf>
    <xf numFmtId="3" fontId="0" fillId="0" borderId="235" xfId="0" applyNumberFormat="1" applyFill="1" applyBorder="1" applyAlignment="1">
      <alignment horizontal="right" vertical="center"/>
    </xf>
    <xf numFmtId="3" fontId="0" fillId="0" borderId="236" xfId="0" applyNumberFormat="1" applyFill="1" applyBorder="1" applyAlignment="1">
      <alignment horizontal="right" vertical="center"/>
    </xf>
    <xf numFmtId="3" fontId="0" fillId="0" borderId="239" xfId="0" applyNumberFormat="1" applyFill="1" applyBorder="1" applyAlignment="1">
      <alignment horizontal="right" vertical="center"/>
    </xf>
    <xf numFmtId="3" fontId="0" fillId="1" borderId="237" xfId="0" applyNumberFormat="1" applyFill="1" applyBorder="1" applyAlignment="1">
      <alignment horizontal="center" vertical="center"/>
    </xf>
    <xf numFmtId="3" fontId="0" fillId="1" borderId="116" xfId="0" applyNumberFormat="1" applyFill="1" applyBorder="1" applyAlignment="1">
      <alignment horizontal="center" vertical="center"/>
    </xf>
    <xf numFmtId="3" fontId="0" fillId="1" borderId="44" xfId="0" applyNumberFormat="1" applyFill="1" applyBorder="1" applyAlignment="1">
      <alignment horizontal="center" vertical="center"/>
    </xf>
    <xf numFmtId="3" fontId="0" fillId="1" borderId="256" xfId="0" applyNumberFormat="1" applyFill="1" applyBorder="1" applyAlignment="1">
      <alignment horizontal="right" vertical="center"/>
    </xf>
    <xf numFmtId="3" fontId="0" fillId="1" borderId="257" xfId="0" applyNumberFormat="1" applyFill="1" applyBorder="1" applyAlignment="1">
      <alignment horizontal="right" vertical="center"/>
    </xf>
    <xf numFmtId="3" fontId="0" fillId="1" borderId="193" xfId="0" applyNumberFormat="1" applyFill="1" applyBorder="1" applyAlignment="1">
      <alignment horizontal="right" vertical="center"/>
    </xf>
    <xf numFmtId="3" fontId="0" fillId="1" borderId="20" xfId="0" applyNumberFormat="1" applyFill="1" applyBorder="1" applyAlignment="1">
      <alignment horizontal="right" vertical="center"/>
    </xf>
    <xf numFmtId="0" fontId="0" fillId="0" borderId="103" xfId="0" applyBorder="1" applyAlignment="1">
      <alignment horizontal="right" vertical="center"/>
    </xf>
    <xf numFmtId="0" fontId="0" fillId="1" borderId="114" xfId="0" applyFill="1" applyBorder="1" applyAlignment="1">
      <alignment horizontal="right" vertical="center"/>
    </xf>
    <xf numFmtId="0" fontId="0" fillId="0" borderId="100" xfId="0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257" xfId="0" applyFill="1" applyBorder="1" applyAlignment="1">
      <alignment horizontal="right" vertical="center"/>
    </xf>
    <xf numFmtId="3" fontId="0" fillId="1" borderId="236" xfId="0" applyNumberFormat="1" applyFill="1" applyBorder="1" applyAlignment="1">
      <alignment horizontal="right" vertical="center"/>
    </xf>
    <xf numFmtId="3" fontId="0" fillId="1" borderId="239" xfId="0" applyNumberFormat="1" applyFill="1" applyBorder="1" applyAlignment="1">
      <alignment horizontal="right" vertical="center"/>
    </xf>
    <xf numFmtId="3" fontId="0" fillId="16" borderId="236" xfId="0" applyNumberFormat="1" applyFill="1" applyBorder="1" applyAlignment="1" applyProtection="1">
      <alignment horizontal="right" vertical="center"/>
      <protection locked="0"/>
    </xf>
    <xf numFmtId="3" fontId="0" fillId="16" borderId="239" xfId="0" applyNumberFormat="1" applyFill="1" applyBorder="1" applyAlignment="1" applyProtection="1">
      <alignment horizontal="right" vertical="center"/>
      <protection locked="0"/>
    </xf>
    <xf numFmtId="0" fontId="0" fillId="3" borderId="240" xfId="0" applyFill="1" applyBorder="1" applyAlignment="1">
      <alignment horizontal="center" vertical="center" wrapText="1"/>
    </xf>
    <xf numFmtId="0" fontId="0" fillId="3" borderId="241" xfId="0" applyFill="1" applyBorder="1" applyAlignment="1">
      <alignment horizontal="center" vertical="center"/>
    </xf>
    <xf numFmtId="0" fontId="0" fillId="0" borderId="242" xfId="0" applyBorder="1" applyAlignment="1">
      <alignment horizontal="center" vertical="center"/>
    </xf>
    <xf numFmtId="0" fontId="0" fillId="0" borderId="1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43" xfId="0" applyBorder="1" applyAlignment="1">
      <alignment horizontal="center" vertical="center" wrapText="1"/>
    </xf>
    <xf numFmtId="0" fontId="0" fillId="0" borderId="244" xfId="0" applyBorder="1" applyAlignment="1">
      <alignment horizontal="center" vertical="center"/>
    </xf>
    <xf numFmtId="0" fontId="0" fillId="2" borderId="245" xfId="0" applyFill="1" applyBorder="1" applyAlignment="1">
      <alignment horizontal="center" vertical="center" wrapText="1"/>
    </xf>
    <xf numFmtId="0" fontId="0" fillId="0" borderId="247" xfId="0" applyBorder="1" applyAlignment="1">
      <alignment horizontal="center" vertical="center" wrapText="1"/>
    </xf>
    <xf numFmtId="0" fontId="0" fillId="0" borderId="248" xfId="0" applyBorder="1" applyAlignment="1">
      <alignment horizontal="center" vertical="center"/>
    </xf>
    <xf numFmtId="3" fontId="0" fillId="16" borderId="237" xfId="0" applyNumberFormat="1" applyFill="1" applyBorder="1" applyAlignment="1" applyProtection="1">
      <alignment horizontal="right" vertical="center"/>
      <protection locked="0"/>
    </xf>
    <xf numFmtId="3" fontId="0" fillId="16" borderId="44" xfId="0" applyNumberFormat="1" applyFill="1" applyBorder="1" applyAlignment="1" applyProtection="1">
      <alignment horizontal="right" vertical="center"/>
      <protection locked="0"/>
    </xf>
    <xf numFmtId="3" fontId="0" fillId="15" borderId="249" xfId="0" applyNumberFormat="1" applyFill="1" applyBorder="1" applyAlignment="1">
      <alignment horizontal="right" vertical="center"/>
    </xf>
    <xf numFmtId="0" fontId="0" fillId="15" borderId="250" xfId="0" applyFill="1" applyBorder="1" applyAlignment="1">
      <alignment horizontal="right" vertical="center"/>
    </xf>
    <xf numFmtId="0" fontId="0" fillId="1" borderId="251" xfId="0" applyFill="1" applyBorder="1" applyAlignment="1">
      <alignment horizontal="center" vertical="center" wrapText="1"/>
    </xf>
    <xf numFmtId="0" fontId="0" fillId="1" borderId="252" xfId="0" applyFill="1" applyBorder="1" applyAlignment="1">
      <alignment horizontal="center" vertical="center" wrapText="1"/>
    </xf>
    <xf numFmtId="0" fontId="0" fillId="1" borderId="253" xfId="0" applyFill="1" applyBorder="1" applyAlignment="1">
      <alignment horizontal="center" vertical="center" wrapText="1"/>
    </xf>
    <xf numFmtId="0" fontId="0" fillId="1" borderId="254" xfId="0" applyFill="1" applyBorder="1" applyAlignment="1">
      <alignment horizontal="center" vertical="center" wrapText="1"/>
    </xf>
    <xf numFmtId="3" fontId="0" fillId="0" borderId="19" xfId="0" applyNumberFormat="1" applyFill="1" applyBorder="1" applyAlignment="1">
      <alignment horizontal="right" vertical="center"/>
    </xf>
    <xf numFmtId="0" fontId="0" fillId="1" borderId="126" xfId="0" applyFill="1" applyBorder="1" applyAlignment="1">
      <alignment horizontal="right" vertical="center"/>
    </xf>
    <xf numFmtId="0" fontId="0" fillId="1" borderId="125" xfId="0" applyFill="1" applyBorder="1" applyAlignment="1">
      <alignment horizontal="right" vertical="center"/>
    </xf>
    <xf numFmtId="0" fontId="0" fillId="0" borderId="238" xfId="0" applyFill="1" applyBorder="1" applyAlignment="1">
      <alignment horizontal="right" vertical="center"/>
    </xf>
    <xf numFmtId="3" fontId="0" fillId="1" borderId="258" xfId="0" applyNumberFormat="1" applyFill="1" applyBorder="1" applyAlignment="1">
      <alignment horizontal="right" vertical="center"/>
    </xf>
    <xf numFmtId="0" fontId="0" fillId="1" borderId="103" xfId="0" applyFill="1" applyBorder="1" applyAlignment="1">
      <alignment horizontal="right" vertical="center"/>
    </xf>
    <xf numFmtId="3" fontId="0" fillId="1" borderId="247" xfId="0" applyNumberFormat="1" applyFill="1" applyBorder="1" applyAlignment="1">
      <alignment horizontal="right" vertical="center"/>
    </xf>
    <xf numFmtId="0" fontId="0" fillId="1" borderId="104" xfId="0" applyFill="1" applyBorder="1" applyAlignment="1">
      <alignment horizontal="right" vertical="center"/>
    </xf>
    <xf numFmtId="3" fontId="0" fillId="0" borderId="247" xfId="0" applyNumberFormat="1" applyFill="1" applyBorder="1" applyAlignment="1">
      <alignment horizontal="right" vertical="center"/>
    </xf>
    <xf numFmtId="3" fontId="0" fillId="1" borderId="297" xfId="0" applyNumberFormat="1" applyFill="1" applyBorder="1" applyAlignment="1">
      <alignment horizontal="right" vertical="center"/>
    </xf>
    <xf numFmtId="3" fontId="0" fillId="1" borderId="53" xfId="0" applyNumberFormat="1" applyFill="1" applyBorder="1" applyAlignment="1">
      <alignment horizontal="right" vertical="center"/>
    </xf>
    <xf numFmtId="0" fontId="0" fillId="1" borderId="19" xfId="0" applyFill="1" applyBorder="1" applyAlignment="1">
      <alignment horizontal="right" vertical="center"/>
    </xf>
    <xf numFmtId="0" fontId="45" fillId="0" borderId="309" xfId="0" applyFont="1" applyBorder="1" applyAlignment="1">
      <alignment horizontal="center" vertical="center" wrapText="1"/>
    </xf>
    <xf numFmtId="0" fontId="45" fillId="0" borderId="310" xfId="0" applyFont="1" applyBorder="1" applyAlignment="1">
      <alignment horizontal="center" vertical="center" wrapText="1"/>
    </xf>
    <xf numFmtId="0" fontId="10" fillId="0" borderId="213" xfId="0" applyFont="1" applyBorder="1" applyAlignment="1">
      <alignment horizontal="center" vertical="center" wrapText="1"/>
    </xf>
    <xf numFmtId="0" fontId="10" fillId="0" borderId="178" xfId="0" applyFont="1" applyBorder="1" applyAlignment="1">
      <alignment horizontal="center" vertical="center" wrapText="1"/>
    </xf>
    <xf numFmtId="3" fontId="45" fillId="1" borderId="309" xfId="0" applyNumberFormat="1" applyFont="1" applyFill="1" applyBorder="1" applyAlignment="1">
      <alignment horizontal="right" vertical="center"/>
    </xf>
    <xf numFmtId="0" fontId="45" fillId="1" borderId="310" xfId="0" applyFont="1" applyFill="1" applyBorder="1" applyAlignment="1">
      <alignment horizontal="right" vertical="center"/>
    </xf>
    <xf numFmtId="3" fontId="10" fillId="0" borderId="213" xfId="0" applyNumberFormat="1" applyFont="1" applyFill="1" applyBorder="1" applyAlignment="1">
      <alignment horizontal="right" vertical="center"/>
    </xf>
    <xf numFmtId="3" fontId="10" fillId="0" borderId="178" xfId="0" applyNumberFormat="1" applyFont="1" applyFill="1" applyBorder="1" applyAlignment="1">
      <alignment horizontal="right" vertical="center"/>
    </xf>
    <xf numFmtId="3" fontId="0" fillId="7" borderId="236" xfId="0" applyNumberFormat="1" applyFill="1" applyBorder="1" applyAlignment="1">
      <alignment horizontal="right" vertical="center"/>
    </xf>
    <xf numFmtId="0" fontId="0" fillId="7" borderId="239" xfId="0" applyFill="1" applyBorder="1" applyAlignment="1">
      <alignment horizontal="right" vertical="center"/>
    </xf>
    <xf numFmtId="0" fontId="0" fillId="0" borderId="239" xfId="0" applyBorder="1" applyAlignment="1">
      <alignment horizontal="right" vertical="center"/>
    </xf>
    <xf numFmtId="3" fontId="0" fillId="7" borderId="124" xfId="0" applyNumberFormat="1" applyFill="1" applyBorder="1" applyAlignment="1" applyProtection="1">
      <alignment horizontal="right" vertical="center"/>
      <protection locked="0"/>
    </xf>
    <xf numFmtId="3" fontId="0" fillId="7" borderId="19" xfId="0" applyNumberFormat="1" applyFill="1" applyBorder="1" applyAlignment="1" applyProtection="1">
      <alignment horizontal="right" vertical="center"/>
      <protection locked="0"/>
    </xf>
    <xf numFmtId="3" fontId="0" fillId="7" borderId="297" xfId="0" applyNumberFormat="1" applyFill="1" applyBorder="1" applyAlignment="1" applyProtection="1">
      <alignment horizontal="right" vertical="center"/>
      <protection locked="0"/>
    </xf>
    <xf numFmtId="3" fontId="0" fillId="7" borderId="53" xfId="0" applyNumberFormat="1" applyFill="1" applyBorder="1" applyAlignment="1" applyProtection="1">
      <alignment horizontal="right" vertical="center"/>
      <protection locked="0"/>
    </xf>
    <xf numFmtId="0" fontId="0" fillId="7" borderId="19" xfId="0" applyFill="1" applyBorder="1" applyAlignment="1" applyProtection="1">
      <alignment horizontal="right" vertical="center"/>
      <protection locked="0"/>
    </xf>
    <xf numFmtId="0" fontId="0" fillId="1" borderId="239" xfId="0" applyFill="1" applyBorder="1" applyAlignment="1">
      <alignment horizontal="right" vertical="center"/>
    </xf>
    <xf numFmtId="0" fontId="0" fillId="7" borderId="124" xfId="0" applyFill="1" applyBorder="1" applyAlignment="1" applyProtection="1">
      <alignment horizontal="right" vertical="center"/>
      <protection locked="0"/>
    </xf>
    <xf numFmtId="0" fontId="1" fillId="0" borderId="143" xfId="0" applyFont="1" applyBorder="1" applyAlignment="1">
      <alignment horizontal="center" vertical="center"/>
    </xf>
    <xf numFmtId="0" fontId="1" fillId="0" borderId="144" xfId="0" applyFont="1" applyBorder="1" applyAlignment="1">
      <alignment horizontal="center" vertical="center"/>
    </xf>
    <xf numFmtId="0" fontId="0" fillId="0" borderId="295" xfId="0" applyBorder="1" applyAlignment="1">
      <alignment horizontal="center" vertical="center" wrapText="1"/>
    </xf>
    <xf numFmtId="0" fontId="0" fillId="0" borderId="296" xfId="0" applyBorder="1" applyAlignment="1">
      <alignment horizontal="center" vertical="center" wrapText="1"/>
    </xf>
    <xf numFmtId="0" fontId="0" fillId="0" borderId="301" xfId="0" applyBorder="1" applyAlignment="1">
      <alignment horizontal="center" vertical="center" wrapText="1"/>
    </xf>
    <xf numFmtId="0" fontId="0" fillId="0" borderId="127" xfId="0" applyBorder="1" applyAlignment="1">
      <alignment horizontal="center" vertical="center" wrapText="1"/>
    </xf>
    <xf numFmtId="0" fontId="0" fillId="0" borderId="307" xfId="0" applyFill="1" applyBorder="1" applyAlignment="1">
      <alignment horizontal="center" vertical="center" wrapText="1"/>
    </xf>
    <xf numFmtId="0" fontId="0" fillId="0" borderId="308" xfId="0" applyFill="1" applyBorder="1" applyAlignment="1">
      <alignment horizontal="center" vertical="center" wrapText="1"/>
    </xf>
    <xf numFmtId="0" fontId="57" fillId="8" borderId="301" xfId="0" applyFont="1" applyFill="1" applyBorder="1" applyAlignment="1">
      <alignment horizontal="center" vertical="center" wrapText="1"/>
    </xf>
    <xf numFmtId="0" fontId="57" fillId="8" borderId="127" xfId="0" applyFont="1" applyFill="1" applyBorder="1" applyAlignment="1">
      <alignment horizontal="center" vertical="center" wrapText="1"/>
    </xf>
    <xf numFmtId="0" fontId="0" fillId="0" borderId="298" xfId="0" applyBorder="1" applyAlignment="1">
      <alignment horizontal="center" vertical="center"/>
    </xf>
    <xf numFmtId="0" fontId="0" fillId="0" borderId="299" xfId="0" applyBorder="1" applyAlignment="1">
      <alignment horizontal="center" vertical="center"/>
    </xf>
    <xf numFmtId="0" fontId="8" fillId="7" borderId="299" xfId="0" applyFont="1" applyFill="1" applyBorder="1" applyAlignment="1" applyProtection="1">
      <alignment horizontal="center" vertical="center"/>
      <protection locked="0"/>
    </xf>
    <xf numFmtId="0" fontId="8" fillId="7" borderId="300" xfId="0" applyFont="1" applyFill="1" applyBorder="1" applyAlignment="1" applyProtection="1">
      <alignment horizontal="center" vertical="center"/>
      <protection locked="0"/>
    </xf>
    <xf numFmtId="0" fontId="44" fillId="2" borderId="245" xfId="0" applyFont="1" applyFill="1" applyBorder="1" applyAlignment="1">
      <alignment horizontal="center" vertical="center" wrapText="1"/>
    </xf>
    <xf numFmtId="0" fontId="44" fillId="2" borderId="246" xfId="0" applyFont="1" applyFill="1" applyBorder="1" applyAlignment="1">
      <alignment horizontal="center" vertical="center" wrapText="1"/>
    </xf>
    <xf numFmtId="0" fontId="44" fillId="2" borderId="234" xfId="0" applyFont="1" applyFill="1" applyBorder="1" applyAlignment="1">
      <alignment horizontal="center" vertical="center"/>
    </xf>
    <xf numFmtId="0" fontId="0" fillId="0" borderId="302" xfId="0" applyBorder="1" applyAlignment="1">
      <alignment horizontal="center" vertical="center" wrapText="1"/>
    </xf>
    <xf numFmtId="0" fontId="0" fillId="0" borderId="303" xfId="0" applyBorder="1" applyAlignment="1">
      <alignment horizontal="center" vertical="center" wrapText="1"/>
    </xf>
    <xf numFmtId="0" fontId="0" fillId="0" borderId="304" xfId="0" applyBorder="1" applyAlignment="1">
      <alignment horizontal="center" vertical="center" wrapText="1"/>
    </xf>
    <xf numFmtId="0" fontId="0" fillId="0" borderId="305" xfId="0" applyBorder="1" applyAlignment="1">
      <alignment horizontal="center" vertical="center" wrapText="1"/>
    </xf>
    <xf numFmtId="0" fontId="0" fillId="0" borderId="306" xfId="0" applyBorder="1" applyAlignment="1">
      <alignment horizontal="center" vertical="center" wrapText="1"/>
    </xf>
    <xf numFmtId="0" fontId="11" fillId="0" borderId="281" xfId="0" applyFont="1" applyBorder="1" applyAlignment="1">
      <alignment horizontal="center" vertical="center"/>
    </xf>
    <xf numFmtId="0" fontId="11" fillId="0" borderId="282" xfId="0" applyFont="1" applyBorder="1" applyAlignment="1">
      <alignment horizontal="center" vertical="center"/>
    </xf>
    <xf numFmtId="0" fontId="0" fillId="0" borderId="297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44" fillId="0" borderId="124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281" xfId="0" applyFont="1" applyBorder="1" applyAlignment="1">
      <alignment horizontal="center" vertical="center"/>
    </xf>
    <xf numFmtId="0" fontId="12" fillId="0" borderId="282" xfId="0" applyFont="1" applyBorder="1" applyAlignment="1">
      <alignment horizontal="center" vertical="center"/>
    </xf>
    <xf numFmtId="0" fontId="12" fillId="0" borderId="283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0" borderId="284" xfId="0" applyFont="1" applyBorder="1" applyAlignment="1">
      <alignment horizontal="center" vertical="center"/>
    </xf>
    <xf numFmtId="0" fontId="12" fillId="0" borderId="285" xfId="0" applyFont="1" applyBorder="1" applyAlignment="1">
      <alignment horizontal="center" vertical="center"/>
    </xf>
    <xf numFmtId="3" fontId="0" fillId="1" borderId="248" xfId="0" applyNumberFormat="1" applyFill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3" fontId="0" fillId="1" borderId="237" xfId="0" applyNumberFormat="1" applyFill="1" applyBorder="1" applyAlignment="1">
      <alignment horizontal="right" vertical="center"/>
    </xf>
    <xf numFmtId="3" fontId="0" fillId="1" borderId="44" xfId="0" applyNumberFormat="1" applyFill="1" applyBorder="1" applyAlignment="1">
      <alignment horizontal="right" vertical="center"/>
    </xf>
    <xf numFmtId="3" fontId="0" fillId="1" borderId="295" xfId="0" applyNumberFormat="1" applyFill="1" applyBorder="1" applyAlignment="1">
      <alignment horizontal="right" vertical="center"/>
    </xf>
    <xf numFmtId="3" fontId="0" fillId="1" borderId="296" xfId="0" applyNumberFormat="1" applyFill="1" applyBorder="1" applyAlignment="1">
      <alignment horizontal="right" vertical="center"/>
    </xf>
    <xf numFmtId="3" fontId="45" fillId="1" borderId="320" xfId="0" applyNumberFormat="1" applyFont="1" applyFill="1" applyBorder="1" applyAlignment="1">
      <alignment horizontal="right" vertical="center"/>
    </xf>
    <xf numFmtId="0" fontId="45" fillId="0" borderId="321" xfId="0" applyFont="1" applyBorder="1" applyAlignment="1">
      <alignment horizontal="right" vertical="center"/>
    </xf>
    <xf numFmtId="3" fontId="10" fillId="1" borderId="70" xfId="0" applyNumberFormat="1" applyFont="1" applyFill="1" applyBorder="1" applyAlignment="1">
      <alignment horizontal="right" vertical="center"/>
    </xf>
    <xf numFmtId="3" fontId="10" fillId="1" borderId="73" xfId="0" applyNumberFormat="1" applyFont="1" applyFill="1" applyBorder="1" applyAlignment="1">
      <alignment horizontal="right" vertical="center"/>
    </xf>
    <xf numFmtId="0" fontId="10" fillId="0" borderId="73" xfId="0" applyFont="1" applyBorder="1" applyAlignment="1">
      <alignment horizontal="right" vertical="center"/>
    </xf>
    <xf numFmtId="0" fontId="10" fillId="0" borderId="70" xfId="0" applyFont="1" applyBorder="1" applyAlignment="1">
      <alignment horizontal="right" vertical="center"/>
    </xf>
    <xf numFmtId="3" fontId="0" fillId="1" borderId="19" xfId="0" applyNumberFormat="1" applyFill="1" applyBorder="1" applyAlignment="1">
      <alignment horizontal="right" vertical="center"/>
    </xf>
    <xf numFmtId="3" fontId="10" fillId="1" borderId="72" xfId="0" applyNumberFormat="1" applyFont="1" applyFill="1" applyBorder="1" applyAlignment="1">
      <alignment horizontal="right" vertical="center"/>
    </xf>
    <xf numFmtId="3" fontId="0" fillId="1" borderId="124" xfId="0" applyNumberFormat="1" applyFill="1" applyBorder="1" applyAlignment="1">
      <alignment horizontal="center" vertical="center"/>
    </xf>
    <xf numFmtId="3" fontId="0" fillId="1" borderId="19" xfId="0" applyNumberFormat="1" applyFill="1" applyBorder="1" applyAlignment="1">
      <alignment horizontal="center" vertical="center"/>
    </xf>
    <xf numFmtId="3" fontId="45" fillId="1" borderId="71" xfId="0" applyNumberFormat="1" applyFont="1" applyFill="1" applyBorder="1" applyAlignment="1">
      <alignment horizontal="right" vertical="center"/>
    </xf>
    <xf numFmtId="0" fontId="45" fillId="0" borderId="71" xfId="0" applyFont="1" applyBorder="1" applyAlignment="1">
      <alignment horizontal="right" vertical="center"/>
    </xf>
    <xf numFmtId="3" fontId="45" fillId="1" borderId="80" xfId="0" applyNumberFormat="1" applyFont="1" applyFill="1" applyBorder="1" applyAlignment="1">
      <alignment horizontal="right" vertical="center"/>
    </xf>
    <xf numFmtId="0" fontId="45" fillId="0" borderId="80" xfId="0" applyFont="1" applyBorder="1" applyAlignment="1">
      <alignment horizontal="right" vertical="center"/>
    </xf>
    <xf numFmtId="0" fontId="0" fillId="0" borderId="307" xfId="0" applyBorder="1" applyAlignment="1">
      <alignment horizontal="center" vertical="center" wrapText="1"/>
    </xf>
    <xf numFmtId="0" fontId="0" fillId="0" borderId="308" xfId="0" applyBorder="1" applyAlignment="1">
      <alignment horizontal="center" vertical="center" wrapText="1"/>
    </xf>
    <xf numFmtId="0" fontId="0" fillId="0" borderId="311" xfId="0" applyBorder="1" applyAlignment="1">
      <alignment horizontal="center" vertical="center" wrapText="1"/>
    </xf>
    <xf numFmtId="0" fontId="0" fillId="0" borderId="312" xfId="0" applyBorder="1" applyAlignment="1">
      <alignment horizontal="center" vertical="center" wrapText="1"/>
    </xf>
    <xf numFmtId="3" fontId="49" fillId="1" borderId="124" xfId="0" applyNumberFormat="1" applyFont="1" applyFill="1" applyBorder="1" applyAlignment="1">
      <alignment horizontal="right" vertical="center"/>
    </xf>
    <xf numFmtId="0" fontId="49" fillId="1" borderId="19" xfId="0" applyFont="1" applyFill="1" applyBorder="1" applyAlignment="1">
      <alignment horizontal="right" vertical="center"/>
    </xf>
    <xf numFmtId="0" fontId="10" fillId="0" borderId="313" xfId="0" applyFont="1" applyFill="1" applyBorder="1" applyAlignment="1">
      <alignment horizontal="center" vertical="center" wrapText="1"/>
    </xf>
    <xf numFmtId="0" fontId="10" fillId="0" borderId="314" xfId="0" applyFont="1" applyBorder="1" applyAlignment="1">
      <alignment horizontal="center" vertical="center" wrapText="1"/>
    </xf>
    <xf numFmtId="0" fontId="0" fillId="0" borderId="247" xfId="0" applyFill="1" applyBorder="1" applyAlignment="1">
      <alignment horizontal="center" vertical="center" wrapText="1"/>
    </xf>
    <xf numFmtId="0" fontId="0" fillId="0" borderId="248" xfId="0" applyBorder="1" applyAlignment="1">
      <alignment horizontal="center" vertical="center" wrapText="1"/>
    </xf>
    <xf numFmtId="0" fontId="44" fillId="2" borderId="315" xfId="0" applyFont="1" applyFill="1" applyBorder="1" applyAlignment="1">
      <alignment horizontal="center" vertical="center" wrapText="1"/>
    </xf>
    <xf numFmtId="0" fontId="44" fillId="2" borderId="316" xfId="0" applyFont="1" applyFill="1" applyBorder="1" applyAlignment="1">
      <alignment horizontal="center" vertical="center"/>
    </xf>
    <xf numFmtId="0" fontId="68" fillId="0" borderId="124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0" fillId="0" borderId="295" xfId="0" applyFill="1" applyBorder="1" applyAlignment="1">
      <alignment horizontal="center" vertical="center" wrapText="1"/>
    </xf>
    <xf numFmtId="0" fontId="0" fillId="0" borderId="322" xfId="0" applyFill="1" applyBorder="1" applyAlignment="1">
      <alignment horizontal="center" vertical="center" wrapText="1"/>
    </xf>
    <xf numFmtId="0" fontId="0" fillId="0" borderId="304" xfId="0" applyFill="1" applyBorder="1" applyAlignment="1">
      <alignment horizontal="center" vertical="center" wrapText="1"/>
    </xf>
    <xf numFmtId="0" fontId="0" fillId="0" borderId="237" xfId="0" applyFill="1" applyBorder="1" applyAlignment="1">
      <alignment horizontal="center" vertical="center" wrapText="1"/>
    </xf>
    <xf numFmtId="0" fontId="0" fillId="2" borderId="234" xfId="0" applyFill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wrapText="1"/>
    </xf>
    <xf numFmtId="0" fontId="10" fillId="0" borderId="304" xfId="0" applyFont="1" applyBorder="1" applyAlignment="1">
      <alignment horizontal="center" vertical="center" wrapText="1"/>
    </xf>
    <xf numFmtId="0" fontId="10" fillId="0" borderId="317" xfId="0" applyFont="1" applyBorder="1" applyAlignment="1">
      <alignment horizontal="center" vertical="center" wrapText="1"/>
    </xf>
    <xf numFmtId="0" fontId="10" fillId="0" borderId="318" xfId="0" applyFont="1" applyFill="1" applyBorder="1" applyAlignment="1">
      <alignment horizontal="center" vertical="center" wrapText="1"/>
    </xf>
    <xf numFmtId="0" fontId="10" fillId="0" borderId="319" xfId="0" applyFont="1" applyBorder="1" applyAlignment="1">
      <alignment horizontal="center" vertical="center" wrapText="1"/>
    </xf>
    <xf numFmtId="0" fontId="45" fillId="0" borderId="193" xfId="0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10" fillId="0" borderId="237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3" fontId="49" fillId="1" borderId="124" xfId="0" applyNumberFormat="1" applyFont="1" applyFill="1" applyBorder="1" applyAlignment="1">
      <alignment horizontal="center" vertical="center"/>
    </xf>
    <xf numFmtId="3" fontId="49" fillId="1" borderId="19" xfId="0" applyNumberFormat="1" applyFont="1" applyFill="1" applyBorder="1" applyAlignment="1">
      <alignment horizontal="center" vertical="center"/>
    </xf>
    <xf numFmtId="3" fontId="0" fillId="1" borderId="224" xfId="0" applyNumberFormat="1" applyFill="1" applyBorder="1" applyAlignment="1">
      <alignment horizontal="right" vertical="center"/>
    </xf>
    <xf numFmtId="3" fontId="0" fillId="1" borderId="226" xfId="0" applyNumberFormat="1" applyFill="1" applyBorder="1" applyAlignment="1">
      <alignment horizontal="right" vertical="center"/>
    </xf>
    <xf numFmtId="0" fontId="66" fillId="0" borderId="124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45" fillId="0" borderId="320" xfId="0" applyFont="1" applyFill="1" applyBorder="1" applyAlignment="1">
      <alignment horizontal="center" vertical="center" wrapText="1"/>
    </xf>
    <xf numFmtId="0" fontId="45" fillId="0" borderId="321" xfId="0" applyFont="1" applyBorder="1" applyAlignment="1">
      <alignment horizontal="center" vertical="center" wrapText="1"/>
    </xf>
    <xf numFmtId="0" fontId="8" fillId="7" borderId="323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24" xfId="0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317" xfId="0" applyBorder="1" applyAlignment="1">
      <alignment horizontal="center" vertical="center" wrapText="1"/>
    </xf>
    <xf numFmtId="3" fontId="46" fillId="1" borderId="80" xfId="0" applyNumberFormat="1" applyFont="1" applyFill="1" applyBorder="1" applyAlignment="1">
      <alignment horizontal="right" vertical="center"/>
    </xf>
    <xf numFmtId="0" fontId="46" fillId="0" borderId="80" xfId="0" applyFont="1" applyBorder="1" applyAlignment="1">
      <alignment horizontal="right" vertical="center"/>
    </xf>
    <xf numFmtId="3" fontId="0" fillId="2" borderId="18" xfId="0" applyNumberForma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" fontId="45" fillId="1" borderId="310" xfId="0" applyNumberFormat="1" applyFont="1" applyFill="1" applyBorder="1" applyAlignment="1">
      <alignment horizontal="right" vertical="center"/>
    </xf>
    <xf numFmtId="3" fontId="46" fillId="1" borderId="256" xfId="0" applyNumberFormat="1" applyFont="1" applyFill="1" applyBorder="1" applyAlignment="1">
      <alignment horizontal="right" vertical="center"/>
    </xf>
    <xf numFmtId="0" fontId="46" fillId="0" borderId="257" xfId="0" applyFont="1" applyBorder="1" applyAlignment="1">
      <alignment horizontal="right" vertical="center"/>
    </xf>
    <xf numFmtId="3" fontId="46" fillId="1" borderId="81" xfId="0" applyNumberFormat="1" applyFont="1" applyFill="1" applyBorder="1" applyAlignment="1">
      <alignment horizontal="right" vertical="center"/>
    </xf>
    <xf numFmtId="0" fontId="46" fillId="0" borderId="81" xfId="0" applyFont="1" applyBorder="1" applyAlignment="1">
      <alignment horizontal="right" vertical="center"/>
    </xf>
    <xf numFmtId="0" fontId="1" fillId="0" borderId="256" xfId="0" applyFont="1" applyBorder="1" applyAlignment="1">
      <alignment horizontal="center" vertical="center" wrapText="1"/>
    </xf>
    <xf numFmtId="0" fontId="1" fillId="0" borderId="257" xfId="0" applyFont="1" applyBorder="1" applyAlignment="1">
      <alignment horizontal="center" vertical="center" wrapText="1"/>
    </xf>
    <xf numFmtId="0" fontId="2" fillId="0" borderId="243" xfId="0" applyFont="1" applyFill="1" applyBorder="1" applyAlignment="1">
      <alignment horizontal="center" vertical="center" wrapText="1"/>
    </xf>
    <xf numFmtId="0" fontId="2" fillId="0" borderId="244" xfId="0" applyFont="1" applyBorder="1" applyAlignment="1">
      <alignment horizontal="center" vertical="center" wrapText="1"/>
    </xf>
    <xf numFmtId="0" fontId="0" fillId="0" borderId="94" xfId="0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56" xfId="0" applyFill="1" applyBorder="1" applyAlignment="1">
      <alignment horizontal="center" vertical="center" wrapText="1"/>
    </xf>
    <xf numFmtId="0" fontId="0" fillId="0" borderId="236" xfId="0" applyFill="1" applyBorder="1" applyAlignment="1">
      <alignment horizontal="center" vertical="center" wrapText="1"/>
    </xf>
    <xf numFmtId="0" fontId="1" fillId="0" borderId="1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0" fillId="0" borderId="124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45" fillId="0" borderId="58" xfId="0" applyFont="1" applyFill="1" applyBorder="1" applyAlignment="1">
      <alignment horizontal="center" vertical="center" wrapText="1"/>
    </xf>
    <xf numFmtId="0" fontId="45" fillId="0" borderId="304" xfId="0" applyFont="1" applyFill="1" applyBorder="1" applyAlignment="1">
      <alignment horizontal="center" vertical="center" wrapText="1"/>
    </xf>
    <xf numFmtId="0" fontId="60" fillId="0" borderId="320" xfId="0" applyFont="1" applyBorder="1" applyAlignment="1">
      <alignment horizontal="center" vertical="center" wrapText="1"/>
    </xf>
    <xf numFmtId="0" fontId="60" fillId="0" borderId="321" xfId="0" applyFont="1" applyBorder="1" applyAlignment="1">
      <alignment horizontal="center" vertical="center" wrapText="1"/>
    </xf>
    <xf numFmtId="0" fontId="0" fillId="0" borderId="179" xfId="0" applyFill="1" applyBorder="1" applyAlignment="1">
      <alignment horizontal="center" vertical="center" wrapText="1"/>
    </xf>
    <xf numFmtId="0" fontId="0" fillId="0" borderId="320" xfId="0" applyBorder="1" applyAlignment="1">
      <alignment horizontal="center" vertical="center" wrapText="1"/>
    </xf>
    <xf numFmtId="0" fontId="0" fillId="0" borderId="321" xfId="0" applyBorder="1" applyAlignment="1">
      <alignment horizontal="center" vertical="center" wrapText="1"/>
    </xf>
    <xf numFmtId="0" fontId="0" fillId="0" borderId="235" xfId="0" applyFill="1" applyBorder="1" applyAlignment="1">
      <alignment horizontal="center" vertical="center" wrapText="1"/>
    </xf>
    <xf numFmtId="3" fontId="45" fillId="0" borderId="124" xfId="0" applyNumberFormat="1" applyFont="1" applyFill="1" applyBorder="1" applyAlignment="1">
      <alignment horizontal="right" vertical="center"/>
    </xf>
    <xf numFmtId="0" fontId="45" fillId="0" borderId="19" xfId="0" applyFont="1" applyFill="1" applyBorder="1" applyAlignment="1">
      <alignment horizontal="right" vertical="center"/>
    </xf>
    <xf numFmtId="3" fontId="0" fillId="7" borderId="94" xfId="0" applyNumberFormat="1" applyFill="1" applyBorder="1" applyAlignment="1" applyProtection="1">
      <alignment horizontal="right" vertical="center"/>
      <protection locked="0"/>
    </xf>
    <xf numFmtId="3" fontId="0" fillId="7" borderId="52" xfId="0" applyNumberFormat="1" applyFill="1" applyBorder="1" applyAlignment="1" applyProtection="1">
      <alignment horizontal="right" vertical="center"/>
      <protection locked="0"/>
    </xf>
    <xf numFmtId="3" fontId="45" fillId="0" borderId="256" xfId="0" applyNumberFormat="1" applyFont="1" applyFill="1" applyBorder="1" applyAlignment="1">
      <alignment horizontal="right" vertical="center"/>
    </xf>
    <xf numFmtId="0" fontId="45" fillId="0" borderId="257" xfId="0" applyFont="1" applyFill="1" applyBorder="1" applyAlignment="1">
      <alignment horizontal="right" vertical="center"/>
    </xf>
    <xf numFmtId="0" fontId="0" fillId="7" borderId="238" xfId="0" applyFill="1" applyBorder="1" applyAlignment="1" applyProtection="1">
      <alignment horizontal="right" vertical="center"/>
      <protection locked="0"/>
    </xf>
    <xf numFmtId="3" fontId="0" fillId="1" borderId="94" xfId="0" applyNumberFormat="1" applyFill="1" applyBorder="1" applyAlignment="1">
      <alignment horizontal="right" vertical="center"/>
    </xf>
    <xf numFmtId="3" fontId="0" fillId="1" borderId="52" xfId="0" applyNumberFormat="1" applyFill="1" applyBorder="1" applyAlignment="1">
      <alignment horizontal="right" vertical="center"/>
    </xf>
    <xf numFmtId="0" fontId="0" fillId="7" borderId="239" xfId="0" applyFill="1" applyBorder="1" applyAlignment="1" applyProtection="1">
      <alignment horizontal="right" vertical="center"/>
      <protection locked="0"/>
    </xf>
    <xf numFmtId="3" fontId="45" fillId="0" borderId="320" xfId="0" applyNumberFormat="1" applyFont="1" applyFill="1" applyBorder="1" applyAlignment="1">
      <alignment horizontal="right" vertical="center"/>
    </xf>
    <xf numFmtId="0" fontId="45" fillId="0" borderId="321" xfId="0" applyFont="1" applyFill="1" applyBorder="1" applyAlignment="1">
      <alignment horizontal="right" vertical="center"/>
    </xf>
    <xf numFmtId="3" fontId="0" fillId="7" borderId="320" xfId="0" applyNumberFormat="1" applyFill="1" applyBorder="1" applyAlignment="1" applyProtection="1">
      <alignment horizontal="right" vertical="center"/>
      <protection locked="0"/>
    </xf>
    <xf numFmtId="0" fontId="0" fillId="7" borderId="321" xfId="0" applyFill="1" applyBorder="1" applyAlignment="1" applyProtection="1">
      <alignment horizontal="right" vertical="center"/>
      <protection locked="0"/>
    </xf>
    <xf numFmtId="3" fontId="0" fillId="7" borderId="247" xfId="0" applyNumberFormat="1" applyFill="1" applyBorder="1" applyAlignment="1" applyProtection="1">
      <alignment horizontal="right" vertical="center"/>
      <protection locked="0"/>
    </xf>
    <xf numFmtId="3" fontId="0" fillId="7" borderId="248" xfId="0" applyNumberFormat="1" applyFill="1" applyBorder="1" applyAlignment="1" applyProtection="1">
      <alignment horizontal="right" vertical="center"/>
      <protection locked="0"/>
    </xf>
    <xf numFmtId="0" fontId="45" fillId="0" borderId="256" xfId="0" applyFont="1" applyFill="1" applyBorder="1" applyAlignment="1">
      <alignment horizontal="center" vertical="center" wrapText="1"/>
    </xf>
    <xf numFmtId="0" fontId="45" fillId="0" borderId="257" xfId="0" applyFont="1" applyBorder="1" applyAlignment="1">
      <alignment horizontal="center" vertical="center" wrapText="1"/>
    </xf>
    <xf numFmtId="3" fontId="0" fillId="0" borderId="94" xfId="0" applyNumberFormat="1" applyFill="1" applyBorder="1" applyAlignment="1">
      <alignment horizontal="right" vertical="center"/>
    </xf>
    <xf numFmtId="3" fontId="0" fillId="0" borderId="52" xfId="0" applyNumberFormat="1" applyFill="1" applyBorder="1" applyAlignment="1">
      <alignment horizontal="right" vertical="center"/>
    </xf>
    <xf numFmtId="3" fontId="0" fillId="0" borderId="320" xfId="0" applyNumberFormat="1" applyFill="1" applyBorder="1" applyAlignment="1">
      <alignment horizontal="right" vertical="center"/>
    </xf>
    <xf numFmtId="0" fontId="0" fillId="0" borderId="321" xfId="0" applyFill="1" applyBorder="1" applyAlignment="1">
      <alignment horizontal="right" vertical="center"/>
    </xf>
    <xf numFmtId="0" fontId="0" fillId="7" borderId="236" xfId="0" applyFill="1" applyBorder="1" applyAlignment="1" applyProtection="1">
      <alignment horizontal="right" vertical="center"/>
      <protection locked="0"/>
    </xf>
    <xf numFmtId="0" fontId="0" fillId="7" borderId="235" xfId="0" applyFill="1" applyBorder="1" applyAlignment="1" applyProtection="1">
      <alignment horizontal="right" vertical="center"/>
      <protection locked="0"/>
    </xf>
    <xf numFmtId="0" fontId="0" fillId="7" borderId="320" xfId="0" applyFill="1" applyBorder="1" applyAlignment="1" applyProtection="1">
      <alignment horizontal="right" vertical="center"/>
      <protection locked="0"/>
    </xf>
    <xf numFmtId="0" fontId="46" fillId="0" borderId="124" xfId="0" applyFont="1" applyFill="1" applyBorder="1" applyAlignment="1">
      <alignment horizontal="center" vertical="center" wrapText="1"/>
    </xf>
    <xf numFmtId="3" fontId="0" fillId="2" borderId="325" xfId="0" applyNumberFormat="1" applyFill="1" applyBorder="1" applyAlignment="1">
      <alignment horizontal="right" vertical="center"/>
    </xf>
    <xf numFmtId="3" fontId="0" fillId="2" borderId="326" xfId="0" applyNumberFormat="1" applyFill="1" applyBorder="1" applyAlignment="1">
      <alignment horizontal="right" vertical="center"/>
    </xf>
    <xf numFmtId="3" fontId="46" fillId="1" borderId="85" xfId="0" applyNumberFormat="1" applyFont="1" applyFill="1" applyBorder="1" applyAlignment="1">
      <alignment horizontal="right" vertical="center"/>
    </xf>
    <xf numFmtId="3" fontId="46" fillId="1" borderId="124" xfId="0" applyNumberFormat="1" applyFont="1" applyFill="1" applyBorder="1" applyAlignment="1">
      <alignment horizontal="right" vertical="center"/>
    </xf>
    <xf numFmtId="3" fontId="46" fillId="1" borderId="19" xfId="0" applyNumberFormat="1" applyFont="1" applyFill="1" applyBorder="1" applyAlignment="1">
      <alignment horizontal="right" vertical="center"/>
    </xf>
    <xf numFmtId="3" fontId="46" fillId="1" borderId="329" xfId="0" applyNumberFormat="1" applyFont="1" applyFill="1" applyBorder="1" applyAlignment="1">
      <alignment horizontal="right" vertical="center"/>
    </xf>
    <xf numFmtId="0" fontId="0" fillId="1" borderId="330" xfId="0" applyFill="1" applyBorder="1" applyAlignment="1">
      <alignment horizontal="right" vertical="center"/>
    </xf>
    <xf numFmtId="0" fontId="46" fillId="1" borderId="257" xfId="0" applyFont="1" applyFill="1" applyBorder="1" applyAlignment="1">
      <alignment horizontal="right" vertical="center"/>
    </xf>
    <xf numFmtId="3" fontId="46" fillId="1" borderId="86" xfId="0" applyNumberFormat="1" applyFont="1" applyFill="1" applyBorder="1" applyAlignment="1">
      <alignment horizontal="right" vertical="center"/>
    </xf>
    <xf numFmtId="0" fontId="46" fillId="1" borderId="86" xfId="0" applyFont="1" applyFill="1" applyBorder="1" applyAlignment="1">
      <alignment horizontal="right" vertical="center"/>
    </xf>
    <xf numFmtId="3" fontId="0" fillId="1" borderId="320" xfId="0" applyNumberFormat="1" applyFill="1" applyBorder="1" applyAlignment="1">
      <alignment horizontal="right" vertical="center"/>
    </xf>
    <xf numFmtId="0" fontId="0" fillId="0" borderId="321" xfId="0" applyBorder="1" applyAlignment="1">
      <alignment horizontal="right" vertical="center"/>
    </xf>
    <xf numFmtId="3" fontId="45" fillId="1" borderId="213" xfId="0" applyNumberFormat="1" applyFont="1" applyFill="1" applyBorder="1" applyAlignment="1">
      <alignment horizontal="right" vertical="center"/>
    </xf>
    <xf numFmtId="0" fontId="0" fillId="0" borderId="178" xfId="0" applyBorder="1" applyAlignment="1">
      <alignment horizontal="right" vertical="center"/>
    </xf>
    <xf numFmtId="3" fontId="49" fillId="1" borderId="329" xfId="0" applyNumberFormat="1" applyFont="1" applyFill="1" applyBorder="1" applyAlignment="1">
      <alignment horizontal="right" vertical="center"/>
    </xf>
    <xf numFmtId="0" fontId="0" fillId="0" borderId="124" xfId="0" applyFill="1" applyBorder="1" applyAlignment="1">
      <alignment horizontal="center" vertical="center" wrapText="1"/>
    </xf>
    <xf numFmtId="0" fontId="44" fillId="0" borderId="124" xfId="0" applyFont="1" applyFill="1" applyBorder="1" applyAlignment="1">
      <alignment horizontal="center" vertical="center" wrapText="1"/>
    </xf>
    <xf numFmtId="0" fontId="45" fillId="0" borderId="213" xfId="0" applyFont="1" applyFill="1" applyBorder="1" applyAlignment="1">
      <alignment horizontal="center" vertical="center" wrapText="1"/>
    </xf>
    <xf numFmtId="0" fontId="0" fillId="0" borderId="320" xfId="0" applyFill="1" applyBorder="1" applyAlignment="1">
      <alignment horizontal="center" vertical="center" wrapText="1"/>
    </xf>
    <xf numFmtId="0" fontId="0" fillId="2" borderId="327" xfId="0" applyFill="1" applyBorder="1" applyAlignment="1">
      <alignment horizontal="center" vertical="center" wrapText="1"/>
    </xf>
    <xf numFmtId="0" fontId="0" fillId="2" borderId="328" xfId="0" applyFill="1" applyBorder="1" applyAlignment="1">
      <alignment horizontal="center" vertical="center" wrapText="1"/>
    </xf>
    <xf numFmtId="0" fontId="0" fillId="2" borderId="326" xfId="0" applyFill="1" applyBorder="1" applyAlignment="1">
      <alignment horizontal="center" vertical="center"/>
    </xf>
    <xf numFmtId="0" fontId="44" fillId="0" borderId="247" xfId="0" applyFont="1" applyFill="1" applyBorder="1" applyAlignment="1">
      <alignment horizontal="center" vertical="center" wrapText="1"/>
    </xf>
    <xf numFmtId="3" fontId="46" fillId="1" borderId="124" xfId="0" applyNumberFormat="1" applyFont="1" applyFill="1" applyBorder="1" applyAlignment="1">
      <alignment horizontal="center" vertical="center"/>
    </xf>
    <xf numFmtId="3" fontId="46" fillId="1" borderId="19" xfId="0" applyNumberFormat="1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282" xfId="0" applyBorder="1" applyAlignment="1">
      <alignment horizontal="center" vertical="center"/>
    </xf>
    <xf numFmtId="0" fontId="2" fillId="0" borderId="313" xfId="0" applyFont="1" applyFill="1" applyBorder="1" applyAlignment="1">
      <alignment horizontal="center" vertical="center" wrapText="1"/>
    </xf>
    <xf numFmtId="0" fontId="2" fillId="0" borderId="314" xfId="0" applyFont="1" applyBorder="1" applyAlignment="1">
      <alignment horizontal="center" vertical="center" wrapText="1"/>
    </xf>
    <xf numFmtId="0" fontId="44" fillId="0" borderId="236" xfId="0" applyFont="1" applyBorder="1" applyAlignment="1">
      <alignment horizontal="center" vertical="center" wrapText="1"/>
    </xf>
    <xf numFmtId="0" fontId="1" fillId="0" borderId="256" xfId="0" applyFont="1" applyFill="1" applyBorder="1" applyAlignment="1">
      <alignment horizontal="center" vertical="center" wrapText="1"/>
    </xf>
    <xf numFmtId="0" fontId="46" fillId="0" borderId="257" xfId="0" applyFont="1" applyBorder="1" applyAlignment="1">
      <alignment horizontal="center" vertical="center" wrapText="1"/>
    </xf>
    <xf numFmtId="0" fontId="1" fillId="0" borderId="124" xfId="0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5" fillId="0" borderId="214" xfId="0" applyFont="1" applyFill="1" applyBorder="1" applyAlignment="1">
      <alignment horizontal="center" vertical="center" wrapText="1"/>
    </xf>
    <xf numFmtId="0" fontId="48" fillId="0" borderId="277" xfId="0" applyFont="1" applyFill="1" applyBorder="1" applyAlignment="1">
      <alignment horizontal="center" vertical="center" wrapText="1"/>
    </xf>
    <xf numFmtId="0" fontId="48" fillId="0" borderId="214" xfId="0" applyFont="1" applyBorder="1" applyAlignment="1">
      <alignment horizontal="center" vertical="center" wrapText="1"/>
    </xf>
    <xf numFmtId="0" fontId="48" fillId="0" borderId="178" xfId="0" applyFont="1" applyBorder="1" applyAlignment="1">
      <alignment horizontal="center" vertical="center" wrapText="1"/>
    </xf>
    <xf numFmtId="0" fontId="0" fillId="0" borderId="180" xfId="0" applyBorder="1" applyAlignment="1">
      <alignment horizontal="center" vertical="center" wrapText="1"/>
    </xf>
    <xf numFmtId="0" fontId="2" fillId="2" borderId="245" xfId="0" applyFont="1" applyFill="1" applyBorder="1" applyAlignment="1">
      <alignment horizontal="center" vertical="center" wrapText="1"/>
    </xf>
    <xf numFmtId="0" fontId="2" fillId="2" borderId="315" xfId="0" applyFont="1" applyFill="1" applyBorder="1" applyAlignment="1">
      <alignment horizontal="center" vertical="center" wrapText="1"/>
    </xf>
    <xf numFmtId="0" fontId="2" fillId="2" borderId="316" xfId="0" applyFont="1" applyFill="1" applyBorder="1" applyAlignment="1">
      <alignment horizontal="center" vertical="center"/>
    </xf>
    <xf numFmtId="0" fontId="44" fillId="0" borderId="247" xfId="0" applyFont="1" applyBorder="1" applyAlignment="1">
      <alignment horizontal="center" vertical="center" wrapText="1"/>
    </xf>
    <xf numFmtId="0" fontId="46" fillId="0" borderId="248" xfId="0" applyFont="1" applyBorder="1" applyAlignment="1">
      <alignment horizontal="center" vertical="center" wrapText="1"/>
    </xf>
    <xf numFmtId="0" fontId="0" fillId="0" borderId="180" xfId="0" applyFill="1" applyBorder="1" applyAlignment="1">
      <alignment horizontal="center" vertical="center" wrapText="1"/>
    </xf>
    <xf numFmtId="0" fontId="0" fillId="0" borderId="189" xfId="0" applyFill="1" applyBorder="1" applyAlignment="1">
      <alignment horizontal="center" vertical="center" wrapText="1"/>
    </xf>
    <xf numFmtId="0" fontId="0" fillId="0" borderId="183" xfId="0" applyFill="1" applyBorder="1" applyAlignment="1">
      <alignment horizontal="center" vertical="center" wrapText="1"/>
    </xf>
    <xf numFmtId="3" fontId="0" fillId="1" borderId="28" xfId="0" applyNumberFormat="1" applyFill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3" fontId="46" fillId="1" borderId="28" xfId="0" applyNumberFormat="1" applyFont="1" applyFill="1" applyBorder="1" applyAlignment="1">
      <alignment horizontal="right" vertical="center"/>
    </xf>
    <xf numFmtId="0" fontId="46" fillId="0" borderId="28" xfId="0" applyFont="1" applyBorder="1" applyAlignment="1">
      <alignment horizontal="right" vertical="center"/>
    </xf>
    <xf numFmtId="0" fontId="0" fillId="1" borderId="321" xfId="0" applyFill="1" applyBorder="1" applyAlignment="1">
      <alignment horizontal="right" vertical="center"/>
    </xf>
    <xf numFmtId="3" fontId="0" fillId="1" borderId="27" xfId="0" applyNumberFormat="1" applyFill="1" applyBorder="1" applyAlignment="1">
      <alignment horizontal="right" vertical="center"/>
    </xf>
    <xf numFmtId="0" fontId="0" fillId="1" borderId="27" xfId="0" applyFill="1" applyBorder="1" applyAlignment="1">
      <alignment horizontal="right" vertical="center"/>
    </xf>
    <xf numFmtId="3" fontId="46" fillId="1" borderId="203" xfId="0" applyNumberFormat="1" applyFont="1" applyFill="1" applyBorder="1" applyAlignment="1">
      <alignment horizontal="right" vertical="center"/>
    </xf>
    <xf numFmtId="0" fontId="0" fillId="1" borderId="28" xfId="0" applyFill="1" applyBorder="1" applyAlignment="1">
      <alignment horizontal="right" vertical="center"/>
    </xf>
    <xf numFmtId="3" fontId="10" fillId="1" borderId="65" xfId="0" applyNumberFormat="1" applyFont="1" applyFill="1" applyBorder="1" applyAlignment="1">
      <alignment horizontal="right" vertical="center"/>
    </xf>
    <xf numFmtId="0" fontId="10" fillId="1" borderId="65" xfId="0" applyFont="1" applyFill="1" applyBorder="1" applyAlignment="1">
      <alignment horizontal="right" vertical="center"/>
    </xf>
    <xf numFmtId="0" fontId="0" fillId="1" borderId="237" xfId="0" applyFill="1" applyBorder="1" applyAlignment="1">
      <alignment horizontal="center" vertical="center"/>
    </xf>
    <xf numFmtId="0" fontId="0" fillId="1" borderId="44" xfId="0" applyFill="1" applyBorder="1" applyAlignment="1">
      <alignment horizontal="center" vertical="center"/>
    </xf>
    <xf numFmtId="0" fontId="0" fillId="1" borderId="235" xfId="0" applyFill="1" applyBorder="1" applyAlignment="1">
      <alignment horizontal="center" vertical="center"/>
    </xf>
    <xf numFmtId="0" fontId="0" fillId="1" borderId="238" xfId="0" applyFill="1" applyBorder="1" applyAlignment="1">
      <alignment horizontal="center" vertical="center"/>
    </xf>
    <xf numFmtId="0" fontId="11" fillId="2" borderId="331" xfId="0" applyFont="1" applyFill="1" applyBorder="1" applyAlignment="1" applyProtection="1">
      <alignment horizontal="center" vertical="center" wrapText="1"/>
    </xf>
    <xf numFmtId="0" fontId="17" fillId="2" borderId="301" xfId="0" applyFont="1" applyFill="1" applyBorder="1" applyAlignment="1" applyProtection="1">
      <alignment horizontal="center" vertical="center" wrapText="1"/>
    </xf>
    <xf numFmtId="0" fontId="12" fillId="2" borderId="32" xfId="0" applyFont="1" applyFill="1" applyBorder="1" applyAlignment="1" applyProtection="1">
      <alignment horizontal="center" vertical="center" wrapText="1"/>
    </xf>
    <xf numFmtId="0" fontId="12" fillId="2" borderId="28" xfId="0" applyFont="1" applyFill="1" applyBorder="1" applyAlignment="1" applyProtection="1">
      <alignment horizontal="center" vertical="center" wrapText="1"/>
    </xf>
    <xf numFmtId="0" fontId="0" fillId="2" borderId="28" xfId="0" applyFill="1" applyBorder="1" applyAlignment="1" applyProtection="1">
      <alignment horizontal="center" vertical="center" wrapText="1"/>
    </xf>
    <xf numFmtId="0" fontId="23" fillId="2" borderId="32" xfId="0" applyFont="1" applyFill="1" applyBorder="1" applyAlignment="1" applyProtection="1">
      <alignment horizontal="center" vertical="center" wrapText="1"/>
    </xf>
    <xf numFmtId="0" fontId="24" fillId="2" borderId="28" xfId="0" applyFont="1" applyFill="1" applyBorder="1" applyAlignment="1" applyProtection="1">
      <alignment horizontal="center" vertical="center" wrapText="1"/>
    </xf>
    <xf numFmtId="3" fontId="16" fillId="2" borderId="43" xfId="0" applyNumberFormat="1" applyFont="1" applyFill="1" applyBorder="1" applyAlignment="1" applyProtection="1">
      <alignment horizontal="center" vertical="center" wrapText="1"/>
    </xf>
    <xf numFmtId="3" fontId="0" fillId="2" borderId="50" xfId="0" applyNumberFormat="1" applyFill="1" applyBorder="1" applyAlignment="1" applyProtection="1">
      <alignment horizontal="center" vertical="center" wrapText="1"/>
    </xf>
    <xf numFmtId="0" fontId="16" fillId="2" borderId="43" xfId="0" applyFont="1" applyFill="1" applyBorder="1" applyAlignment="1" applyProtection="1">
      <alignment horizontal="center" vertical="center" wrapText="1"/>
    </xf>
    <xf numFmtId="0" fontId="0" fillId="2" borderId="50" xfId="0" applyFill="1" applyBorder="1" applyAlignment="1" applyProtection="1">
      <alignment horizontal="center" vertical="center" wrapText="1"/>
    </xf>
    <xf numFmtId="0" fontId="22" fillId="0" borderId="145" xfId="0" applyFont="1" applyBorder="1" applyAlignment="1" applyProtection="1">
      <alignment horizontal="left" wrapText="1"/>
    </xf>
    <xf numFmtId="0" fontId="22" fillId="0" borderId="294" xfId="0" applyFont="1" applyBorder="1" applyAlignment="1" applyProtection="1">
      <alignment horizontal="left" wrapText="1"/>
    </xf>
    <xf numFmtId="0" fontId="0" fillId="0" borderId="294" xfId="0" applyBorder="1" applyAlignment="1"/>
    <xf numFmtId="0" fontId="0" fillId="0" borderId="30" xfId="0" applyBorder="1" applyAlignment="1"/>
    <xf numFmtId="0" fontId="16" fillId="2" borderId="39" xfId="0" applyFont="1" applyFill="1" applyBorder="1" applyAlignment="1" applyProtection="1"/>
    <xf numFmtId="0" fontId="0" fillId="2" borderId="40" xfId="0" applyFill="1" applyBorder="1" applyAlignment="1" applyProtection="1"/>
    <xf numFmtId="0" fontId="28" fillId="2" borderId="56" xfId="0" applyFont="1" applyFill="1" applyBorder="1" applyAlignment="1" applyProtection="1">
      <alignment horizontal="left" vertical="center"/>
    </xf>
    <xf numFmtId="0" fontId="0" fillId="2" borderId="46" xfId="0" applyFill="1" applyBorder="1" applyAlignment="1" applyProtection="1">
      <alignment horizontal="left" vertical="center"/>
    </xf>
    <xf numFmtId="0" fontId="28" fillId="2" borderId="196" xfId="0" applyFont="1" applyFill="1" applyBorder="1" applyAlignment="1" applyProtection="1">
      <alignment horizontal="left" vertical="center"/>
    </xf>
    <xf numFmtId="0" fontId="28" fillId="2" borderId="46" xfId="0" applyFont="1" applyFill="1" applyBorder="1" applyAlignment="1" applyProtection="1">
      <alignment horizontal="left" vertical="center"/>
    </xf>
    <xf numFmtId="0" fontId="0" fillId="0" borderId="46" xfId="0" applyBorder="1" applyAlignment="1" applyProtection="1">
      <alignment horizontal="left" vertical="center"/>
    </xf>
    <xf numFmtId="0" fontId="28" fillId="2" borderId="56" xfId="0" applyFont="1" applyFill="1" applyBorder="1" applyAlignment="1" applyProtection="1">
      <alignment horizontal="left" vertical="center"/>
      <protection locked="0"/>
    </xf>
    <xf numFmtId="0" fontId="28" fillId="2" borderId="46" xfId="0" applyFont="1" applyFill="1" applyBorder="1" applyAlignment="1" applyProtection="1">
      <alignment horizontal="left" vertical="center"/>
      <protection locked="0"/>
    </xf>
    <xf numFmtId="0" fontId="41" fillId="2" borderId="56" xfId="0" applyFont="1" applyFill="1" applyBorder="1" applyAlignment="1" applyProtection="1">
      <alignment horizontal="center" vertical="center"/>
      <protection locked="0"/>
    </xf>
    <xf numFmtId="0" fontId="41" fillId="2" borderId="46" xfId="0" applyFont="1" applyFill="1" applyBorder="1" applyAlignment="1" applyProtection="1">
      <alignment horizontal="center" vertical="center"/>
      <protection locked="0"/>
    </xf>
    <xf numFmtId="0" fontId="9" fillId="2" borderId="39" xfId="0" applyFont="1" applyFill="1" applyBorder="1" applyProtection="1"/>
  </cellXfs>
  <cellStyles count="6">
    <cellStyle name="Hypertextové prepojenie" xfId="1" builtinId="8"/>
    <cellStyle name="Normálna" xfId="0" builtinId="0"/>
    <cellStyle name="Normálna 2" xfId="2"/>
    <cellStyle name="normální_31322832 cisty" xfId="3"/>
    <cellStyle name="normální_MOSraf.FINAL.5.12" xfId="4"/>
    <cellStyle name="normální_Výkaz-nová verzia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hrncirik\Desktop\ropasshrsr112_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 "/>
      <sheetName val="1.modul"/>
      <sheetName val="2.modul"/>
      <sheetName val="2.mod.(pokr)"/>
      <sheetName val="3.a 4.modul"/>
      <sheetName val="5.modul"/>
      <sheetName val="6.modul"/>
      <sheetName val="7.modul"/>
      <sheetName val="8.modul"/>
      <sheetName val="9. modul"/>
    </sheetNames>
    <sheetDataSet>
      <sheetData sheetId="0" refreshError="1">
        <row r="15"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W53"/>
  <sheetViews>
    <sheetView tabSelected="1" workbookViewId="0">
      <selection activeCell="X20" sqref="X20"/>
    </sheetView>
  </sheetViews>
  <sheetFormatPr defaultColWidth="9.140625" defaultRowHeight="12" x14ac:dyDescent="0.2"/>
  <cols>
    <col min="1" max="1" width="13.28515625" style="70" customWidth="1"/>
    <col min="2" max="2" width="24.140625" style="70" customWidth="1"/>
    <col min="3" max="3" width="17.28515625" style="70" customWidth="1"/>
    <col min="4" max="4" width="9" style="70" customWidth="1"/>
    <col min="5" max="7" width="3.7109375" style="70" customWidth="1"/>
    <col min="8" max="9" width="3.85546875" style="70" customWidth="1"/>
    <col min="10" max="10" width="4" style="70" customWidth="1"/>
    <col min="11" max="11" width="4.28515625" style="70" customWidth="1"/>
    <col min="12" max="13" width="3.7109375" style="70" customWidth="1"/>
    <col min="14" max="14" width="3.5703125" style="70" customWidth="1"/>
    <col min="15" max="15" width="3.85546875" style="70" customWidth="1"/>
    <col min="16" max="17" width="3.7109375" style="70" customWidth="1"/>
    <col min="18" max="18" width="5.140625" style="70" customWidth="1"/>
    <col min="19" max="19" width="13.28515625" style="70" customWidth="1"/>
    <col min="20" max="20" width="2.7109375" style="70" customWidth="1"/>
    <col min="21" max="21" width="6.5703125" style="70" customWidth="1"/>
    <col min="22" max="16384" width="9.140625" style="70"/>
  </cols>
  <sheetData>
    <row r="1" spans="1:23" ht="13.5" thickBot="1" x14ac:dyDescent="0.25">
      <c r="A1" s="226" t="s">
        <v>172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27" t="s">
        <v>173</v>
      </c>
      <c r="N1" s="633" t="s">
        <v>174</v>
      </c>
      <c r="O1" s="634"/>
      <c r="P1" s="634"/>
      <c r="Q1" s="634"/>
      <c r="R1" s="634"/>
      <c r="S1" s="635"/>
      <c r="T1" s="232"/>
      <c r="W1" s="624"/>
    </row>
    <row r="2" spans="1:23" ht="12" customHeight="1" x14ac:dyDescent="0.2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</row>
    <row r="3" spans="1:23" ht="12.75" customHeight="1" x14ac:dyDescent="0.2">
      <c r="A3" s="430"/>
      <c r="B3" s="430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</row>
    <row r="4" spans="1:23" ht="15.75" x14ac:dyDescent="0.2">
      <c r="A4" s="636" t="s">
        <v>175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205"/>
      <c r="U4" s="205"/>
    </row>
    <row r="5" spans="1:23" ht="15.75" x14ac:dyDescent="0.2">
      <c r="A5" s="636" t="s">
        <v>254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205"/>
      <c r="U5" s="205"/>
    </row>
    <row r="6" spans="1:23" ht="9.75" customHeight="1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</row>
    <row r="7" spans="1:23" ht="14.25" customHeight="1" x14ac:dyDescent="0.2">
      <c r="A7" s="638"/>
      <c r="B7" s="637"/>
      <c r="C7" s="637"/>
      <c r="D7" s="637"/>
      <c r="E7" s="637"/>
      <c r="F7" s="637"/>
      <c r="G7" s="637"/>
      <c r="H7" s="637"/>
      <c r="I7" s="637"/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205"/>
      <c r="U7" s="205"/>
    </row>
    <row r="8" spans="1:23" ht="16.5" customHeight="1" x14ac:dyDescent="0.2">
      <c r="A8" s="228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</row>
    <row r="9" spans="1:23" ht="15" customHeight="1" x14ac:dyDescent="0.2">
      <c r="B9" s="229"/>
      <c r="C9" s="230" t="s">
        <v>176</v>
      </c>
      <c r="D9" s="626"/>
      <c r="E9" s="627"/>
      <c r="F9" s="627"/>
      <c r="G9" s="627"/>
      <c r="H9" s="628"/>
      <c r="I9" s="629">
        <v>2021</v>
      </c>
      <c r="J9" s="630"/>
      <c r="K9" s="90"/>
      <c r="L9" s="90"/>
      <c r="M9" s="90"/>
      <c r="N9" s="90"/>
      <c r="O9" s="90"/>
      <c r="P9" s="90"/>
      <c r="Q9" s="90"/>
      <c r="R9" s="90"/>
      <c r="S9" s="205"/>
      <c r="T9" s="205"/>
      <c r="U9" s="205"/>
    </row>
    <row r="10" spans="1:23" ht="17.25" customHeight="1" x14ac:dyDescent="0.2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</row>
    <row r="11" spans="1:23" ht="12" hidden="1" customHeight="1" x14ac:dyDescent="0.2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</row>
    <row r="12" spans="1:23" s="233" customFormat="1" ht="46.5" customHeight="1" x14ac:dyDescent="0.2">
      <c r="A12" s="631" t="s">
        <v>270</v>
      </c>
      <c r="B12" s="631"/>
      <c r="C12" s="231"/>
      <c r="D12" s="205"/>
      <c r="E12" s="632" t="s">
        <v>263</v>
      </c>
      <c r="F12" s="632"/>
      <c r="G12" s="632"/>
      <c r="H12" s="632"/>
      <c r="I12" s="632"/>
      <c r="J12" s="632"/>
      <c r="K12" s="632"/>
      <c r="L12" s="632"/>
      <c r="M12" s="632"/>
      <c r="N12" s="632"/>
      <c r="O12" s="632"/>
      <c r="P12" s="632"/>
      <c r="Q12" s="632"/>
      <c r="R12" s="632"/>
      <c r="S12" s="632"/>
      <c r="T12" s="203"/>
      <c r="U12" s="203" t="s">
        <v>177</v>
      </c>
    </row>
    <row r="13" spans="1:23" ht="12.75" x14ac:dyDescent="0.2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5"/>
      <c r="U13" s="205"/>
    </row>
    <row r="14" spans="1:23" ht="24.75" customHeight="1" thickBot="1" x14ac:dyDescent="0.25">
      <c r="A14" s="657" t="s">
        <v>151</v>
      </c>
      <c r="B14" s="657"/>
      <c r="C14" s="204"/>
      <c r="D14" s="205"/>
      <c r="E14" s="658" t="s">
        <v>48</v>
      </c>
      <c r="F14" s="659"/>
      <c r="G14" s="660" t="s">
        <v>22</v>
      </c>
      <c r="H14" s="661"/>
      <c r="I14" s="660" t="s">
        <v>21</v>
      </c>
      <c r="J14" s="661"/>
      <c r="K14" s="639" t="s">
        <v>152</v>
      </c>
      <c r="L14" s="640"/>
      <c r="M14" s="640"/>
      <c r="N14" s="640"/>
      <c r="O14" s="640"/>
      <c r="P14" s="640"/>
      <c r="Q14" s="640"/>
      <c r="R14" s="641"/>
      <c r="S14" s="206"/>
      <c r="T14" s="205"/>
      <c r="U14" s="205"/>
    </row>
    <row r="15" spans="1:23" ht="17.25" customHeight="1" thickTop="1" thickBot="1" x14ac:dyDescent="0.25">
      <c r="A15" s="657"/>
      <c r="B15" s="657"/>
      <c r="C15" s="205"/>
      <c r="D15" s="205"/>
      <c r="E15" s="550">
        <v>0</v>
      </c>
      <c r="F15" s="551">
        <v>1</v>
      </c>
      <c r="G15" s="625">
        <v>2</v>
      </c>
      <c r="H15" s="625">
        <v>1</v>
      </c>
      <c r="I15" s="207"/>
      <c r="J15" s="208"/>
      <c r="K15" s="209"/>
      <c r="L15" s="209"/>
      <c r="M15" s="209"/>
      <c r="N15" s="209"/>
      <c r="O15" s="209"/>
      <c r="P15" s="209"/>
      <c r="Q15" s="209"/>
      <c r="R15" s="209"/>
      <c r="S15" s="205"/>
      <c r="T15" s="205"/>
      <c r="U15" s="205"/>
    </row>
    <row r="16" spans="1:23" ht="12" customHeight="1" x14ac:dyDescent="0.2">
      <c r="A16" s="205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</row>
    <row r="17" spans="1:21" ht="12" customHeight="1" x14ac:dyDescent="0.2">
      <c r="A17" s="205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</row>
    <row r="18" spans="1:21" ht="12" customHeight="1" x14ac:dyDescent="0.2">
      <c r="A18" s="210" t="s">
        <v>153</v>
      </c>
      <c r="B18" s="205"/>
      <c r="C18" s="205"/>
      <c r="D18" s="205"/>
      <c r="E18" s="642" t="s">
        <v>48</v>
      </c>
      <c r="F18" s="643"/>
      <c r="G18" s="648" t="s">
        <v>237</v>
      </c>
      <c r="H18" s="649"/>
      <c r="I18" s="649"/>
      <c r="J18" s="649"/>
      <c r="K18" s="650"/>
      <c r="L18" s="648" t="s">
        <v>154</v>
      </c>
      <c r="M18" s="649"/>
      <c r="N18" s="650"/>
      <c r="O18" s="205"/>
      <c r="P18" s="205"/>
      <c r="Q18" s="205"/>
      <c r="R18" s="205"/>
      <c r="S18" s="205"/>
      <c r="T18" s="205"/>
      <c r="U18" s="205"/>
    </row>
    <row r="19" spans="1:21" ht="13.5" customHeight="1" x14ac:dyDescent="0.2">
      <c r="A19" s="210" t="s">
        <v>155</v>
      </c>
      <c r="B19" s="205"/>
      <c r="C19" s="205"/>
      <c r="D19" s="205"/>
      <c r="E19" s="644"/>
      <c r="F19" s="645"/>
      <c r="G19" s="651"/>
      <c r="H19" s="652"/>
      <c r="I19" s="652"/>
      <c r="J19" s="652"/>
      <c r="K19" s="653"/>
      <c r="L19" s="651"/>
      <c r="M19" s="652"/>
      <c r="N19" s="653"/>
      <c r="O19" s="205"/>
      <c r="P19" s="205"/>
      <c r="Q19" s="205"/>
      <c r="R19" s="205"/>
      <c r="S19" s="205"/>
      <c r="T19" s="205"/>
      <c r="U19" s="205"/>
    </row>
    <row r="20" spans="1:21" ht="13.5" customHeight="1" thickBot="1" x14ac:dyDescent="0.25">
      <c r="A20" s="210" t="s">
        <v>156</v>
      </c>
      <c r="B20" s="205"/>
      <c r="C20" s="205"/>
      <c r="D20" s="205"/>
      <c r="E20" s="646"/>
      <c r="F20" s="647"/>
      <c r="G20" s="654"/>
      <c r="H20" s="655"/>
      <c r="I20" s="655"/>
      <c r="J20" s="655"/>
      <c r="K20" s="656"/>
      <c r="L20" s="654"/>
      <c r="M20" s="655"/>
      <c r="N20" s="656"/>
      <c r="O20" s="205"/>
      <c r="P20" s="205"/>
      <c r="Q20" s="205"/>
      <c r="R20" s="205"/>
      <c r="S20" s="205"/>
      <c r="T20" s="205"/>
      <c r="U20" s="205"/>
    </row>
    <row r="21" spans="1:21" ht="16.5" customHeight="1" thickBot="1" x14ac:dyDescent="0.25">
      <c r="A21" s="211" t="s">
        <v>157</v>
      </c>
      <c r="B21" s="205"/>
      <c r="C21" s="205"/>
      <c r="D21" s="205"/>
      <c r="E21" s="550">
        <v>0</v>
      </c>
      <c r="F21" s="551">
        <v>3</v>
      </c>
      <c r="G21" s="212"/>
      <c r="H21" s="552"/>
      <c r="I21" s="552"/>
      <c r="J21" s="552"/>
      <c r="K21" s="553"/>
      <c r="L21" s="213"/>
      <c r="M21" s="207"/>
      <c r="N21" s="214"/>
      <c r="O21" s="205"/>
      <c r="P21" s="205"/>
      <c r="Q21" s="205"/>
      <c r="R21" s="205"/>
      <c r="S21" s="205"/>
      <c r="T21" s="205"/>
      <c r="U21" s="205"/>
    </row>
    <row r="22" spans="1:21" ht="12" customHeight="1" x14ac:dyDescent="0.2">
      <c r="A22" s="205"/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</row>
    <row r="23" spans="1:21" ht="12" customHeight="1" x14ac:dyDescent="0.2">
      <c r="A23" s="205"/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</row>
    <row r="24" spans="1:21" ht="15" customHeight="1" x14ac:dyDescent="0.2">
      <c r="A24" s="432" t="s">
        <v>238</v>
      </c>
      <c r="B24" s="215"/>
      <c r="C24" s="215"/>
      <c r="D24" s="662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3"/>
      <c r="R24" s="663"/>
      <c r="S24" s="664"/>
      <c r="T24" s="205"/>
      <c r="U24" s="205"/>
    </row>
    <row r="25" spans="1:21" ht="12.75" x14ac:dyDescent="0.2">
      <c r="A25" s="205"/>
      <c r="B25" s="205"/>
      <c r="C25" s="205"/>
      <c r="D25" s="671"/>
      <c r="E25" s="671"/>
      <c r="F25" s="671"/>
      <c r="G25" s="671"/>
      <c r="H25" s="671"/>
      <c r="I25" s="671"/>
      <c r="J25" s="671"/>
      <c r="K25" s="671"/>
      <c r="L25" s="671"/>
      <c r="M25" s="671"/>
      <c r="N25" s="671"/>
      <c r="O25" s="671"/>
      <c r="P25" s="671"/>
      <c r="Q25" s="671"/>
      <c r="R25" s="671"/>
      <c r="S25" s="671"/>
      <c r="T25" s="205"/>
      <c r="U25" s="205"/>
    </row>
    <row r="26" spans="1:21" ht="15" customHeight="1" x14ac:dyDescent="0.2">
      <c r="A26" s="215" t="s">
        <v>158</v>
      </c>
      <c r="B26" s="215"/>
      <c r="C26" s="215"/>
      <c r="D26" s="662"/>
      <c r="E26" s="663"/>
      <c r="F26" s="663"/>
      <c r="G26" s="663"/>
      <c r="H26" s="663"/>
      <c r="I26" s="663"/>
      <c r="J26" s="663"/>
      <c r="K26" s="663"/>
      <c r="L26" s="663"/>
      <c r="M26" s="663"/>
      <c r="N26" s="663"/>
      <c r="O26" s="663"/>
      <c r="P26" s="663"/>
      <c r="Q26" s="663"/>
      <c r="R26" s="663"/>
      <c r="S26" s="664"/>
      <c r="T26" s="205"/>
      <c r="U26" s="205"/>
    </row>
    <row r="27" spans="1:21" ht="12.75" x14ac:dyDescent="0.2">
      <c r="A27" s="205"/>
      <c r="B27" s="205"/>
      <c r="C27" s="205"/>
      <c r="D27" s="671"/>
      <c r="E27" s="671"/>
      <c r="F27" s="671"/>
      <c r="G27" s="671"/>
      <c r="H27" s="671"/>
      <c r="I27" s="671"/>
      <c r="J27" s="671"/>
      <c r="K27" s="671"/>
      <c r="L27" s="671"/>
      <c r="M27" s="671"/>
      <c r="N27" s="671"/>
      <c r="O27" s="671"/>
      <c r="P27" s="671"/>
      <c r="Q27" s="671"/>
      <c r="R27" s="671"/>
      <c r="S27" s="671"/>
      <c r="T27" s="205"/>
      <c r="U27" s="205"/>
    </row>
    <row r="28" spans="1:21" ht="15" customHeight="1" x14ac:dyDescent="0.2">
      <c r="A28" s="215" t="s">
        <v>159</v>
      </c>
      <c r="B28" s="215"/>
      <c r="C28" s="215"/>
      <c r="D28" s="662"/>
      <c r="E28" s="663"/>
      <c r="F28" s="663"/>
      <c r="G28" s="663"/>
      <c r="H28" s="663"/>
      <c r="I28" s="663"/>
      <c r="J28" s="663"/>
      <c r="K28" s="663"/>
      <c r="L28" s="663"/>
      <c r="M28" s="663"/>
      <c r="N28" s="663"/>
      <c r="O28" s="663"/>
      <c r="P28" s="663"/>
      <c r="Q28" s="663"/>
      <c r="R28" s="663"/>
      <c r="S28" s="664"/>
      <c r="T28" s="205"/>
      <c r="U28" s="205"/>
    </row>
    <row r="29" spans="1:21" ht="13.5" thickBot="1" x14ac:dyDescent="0.25">
      <c r="A29" s="205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</row>
    <row r="30" spans="1:21" ht="15.75" customHeight="1" x14ac:dyDescent="0.2">
      <c r="A30" s="554" t="s">
        <v>160</v>
      </c>
      <c r="B30" s="555"/>
      <c r="C30" s="665" t="s">
        <v>267</v>
      </c>
      <c r="D30" s="666"/>
      <c r="E30" s="667" t="s">
        <v>161</v>
      </c>
      <c r="F30" s="668"/>
      <c r="G30" s="668"/>
      <c r="H30" s="668"/>
      <c r="I30" s="668"/>
      <c r="J30" s="668"/>
      <c r="K30" s="668"/>
      <c r="L30" s="668"/>
      <c r="M30" s="669" t="s">
        <v>162</v>
      </c>
      <c r="N30" s="669"/>
      <c r="O30" s="669"/>
      <c r="P30" s="669"/>
      <c r="Q30" s="669"/>
      <c r="R30" s="669"/>
      <c r="S30" s="670"/>
      <c r="T30" s="205"/>
      <c r="U30" s="205"/>
    </row>
    <row r="31" spans="1:21" ht="20.25" customHeight="1" x14ac:dyDescent="0.2">
      <c r="A31" s="685"/>
      <c r="B31" s="556"/>
      <c r="C31" s="688" t="s">
        <v>163</v>
      </c>
      <c r="D31" s="689"/>
      <c r="E31" s="690" t="s">
        <v>164</v>
      </c>
      <c r="F31" s="691"/>
      <c r="G31" s="691"/>
      <c r="H31" s="691"/>
      <c r="I31" s="691"/>
      <c r="J31" s="691"/>
      <c r="K31" s="691"/>
      <c r="L31" s="692"/>
      <c r="M31" s="696"/>
      <c r="N31" s="697"/>
      <c r="O31" s="697"/>
      <c r="P31" s="697"/>
      <c r="Q31" s="697"/>
      <c r="R31" s="697"/>
      <c r="S31" s="698"/>
      <c r="T31" s="205"/>
      <c r="U31" s="205"/>
    </row>
    <row r="32" spans="1:21" ht="21.75" customHeight="1" x14ac:dyDescent="0.2">
      <c r="A32" s="686"/>
      <c r="B32" s="557"/>
      <c r="C32" s="558"/>
      <c r="D32" s="559"/>
      <c r="E32" s="693"/>
      <c r="F32" s="694"/>
      <c r="G32" s="694"/>
      <c r="H32" s="694"/>
      <c r="I32" s="694"/>
      <c r="J32" s="694"/>
      <c r="K32" s="694"/>
      <c r="L32" s="695"/>
      <c r="M32" s="676" t="s">
        <v>165</v>
      </c>
      <c r="N32" s="677"/>
      <c r="O32" s="678"/>
      <c r="P32" s="679"/>
      <c r="Q32" s="680"/>
      <c r="R32" s="680"/>
      <c r="S32" s="681"/>
      <c r="T32" s="205"/>
      <c r="U32" s="205"/>
    </row>
    <row r="33" spans="1:22" ht="24.75" customHeight="1" x14ac:dyDescent="0.2">
      <c r="A33" s="687"/>
      <c r="B33" s="557"/>
      <c r="C33" s="682"/>
      <c r="D33" s="683"/>
      <c r="E33" s="216" t="s">
        <v>166</v>
      </c>
      <c r="F33" s="217"/>
      <c r="G33" s="672"/>
      <c r="H33" s="673"/>
      <c r="I33" s="673"/>
      <c r="J33" s="673"/>
      <c r="K33" s="673"/>
      <c r="L33" s="673"/>
      <c r="M33" s="673"/>
      <c r="N33" s="673"/>
      <c r="O33" s="673"/>
      <c r="P33" s="673"/>
      <c r="Q33" s="673"/>
      <c r="R33" s="673"/>
      <c r="S33" s="674"/>
      <c r="T33" s="205"/>
      <c r="U33" s="205"/>
    </row>
    <row r="34" spans="1:22" ht="24.75" customHeight="1" x14ac:dyDescent="0.2">
      <c r="A34" s="218"/>
      <c r="B34" s="219"/>
      <c r="C34" s="219"/>
      <c r="D34" s="219"/>
      <c r="E34" s="220"/>
      <c r="F34" s="220"/>
      <c r="G34" s="220"/>
      <c r="H34" s="220"/>
      <c r="I34" s="220"/>
      <c r="J34" s="220"/>
      <c r="K34" s="221"/>
      <c r="L34" s="221"/>
      <c r="M34" s="221"/>
      <c r="N34" s="221"/>
      <c r="O34" s="222"/>
      <c r="P34" s="222"/>
      <c r="Q34" s="222"/>
      <c r="R34" s="222"/>
      <c r="S34" s="222"/>
      <c r="T34" s="223"/>
      <c r="U34" s="205"/>
    </row>
    <row r="35" spans="1:22" ht="12.75" x14ac:dyDescent="0.2">
      <c r="A35" s="223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05"/>
    </row>
    <row r="36" spans="1:22" ht="12.75" x14ac:dyDescent="0.2">
      <c r="A36" s="210" t="s">
        <v>167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</row>
    <row r="37" spans="1:22" ht="12.75" x14ac:dyDescent="0.2">
      <c r="A37" s="210"/>
      <c r="B37" s="205"/>
      <c r="C37" s="206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</row>
    <row r="38" spans="1:22" ht="12.75" x14ac:dyDescent="0.2">
      <c r="A38" s="210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</row>
    <row r="39" spans="1:22" ht="135.75" customHeight="1" x14ac:dyDescent="0.2">
      <c r="A39" s="684" t="s">
        <v>268</v>
      </c>
      <c r="B39" s="684"/>
      <c r="C39" s="684"/>
      <c r="D39" s="684"/>
      <c r="E39" s="684"/>
      <c r="F39" s="684"/>
      <c r="G39" s="684"/>
      <c r="H39" s="684"/>
      <c r="I39" s="684"/>
      <c r="J39" s="684"/>
      <c r="K39" s="684"/>
      <c r="L39" s="684"/>
      <c r="M39" s="684"/>
      <c r="N39" s="684"/>
      <c r="O39" s="684"/>
      <c r="P39" s="684"/>
      <c r="Q39" s="684"/>
      <c r="R39" s="684"/>
      <c r="S39" s="684"/>
      <c r="T39" s="205"/>
      <c r="U39" s="205"/>
    </row>
    <row r="40" spans="1:22" ht="12.75" x14ac:dyDescent="0.2">
      <c r="A40" s="205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</row>
    <row r="41" spans="1:22" ht="12.75" x14ac:dyDescent="0.2">
      <c r="A41" s="675" t="s">
        <v>168</v>
      </c>
      <c r="B41" s="675"/>
      <c r="C41" s="67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</row>
    <row r="42" spans="1:22" ht="12.75" x14ac:dyDescent="0.2">
      <c r="A42" s="202"/>
      <c r="B42" s="202"/>
      <c r="C42" s="202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</row>
    <row r="43" spans="1:22" ht="12.75" x14ac:dyDescent="0.2">
      <c r="A43" s="588" t="s">
        <v>265</v>
      </c>
      <c r="B43" s="588"/>
      <c r="C43" s="588"/>
      <c r="D43" s="589"/>
      <c r="E43" s="589"/>
      <c r="F43" s="589"/>
      <c r="G43" s="589"/>
      <c r="H43" s="589"/>
      <c r="I43" s="589"/>
      <c r="J43" s="589"/>
      <c r="K43" s="589"/>
      <c r="L43" s="589"/>
      <c r="M43" s="589"/>
      <c r="N43" s="589"/>
      <c r="O43" s="589"/>
      <c r="P43" s="589"/>
      <c r="Q43" s="589"/>
      <c r="R43" s="589"/>
      <c r="S43" s="589"/>
      <c r="T43" s="589"/>
      <c r="U43" s="205"/>
      <c r="V43" s="225"/>
    </row>
    <row r="44" spans="1:22" ht="12.75" x14ac:dyDescent="0.2">
      <c r="A44" s="590" t="s">
        <v>169</v>
      </c>
      <c r="B44" s="589"/>
      <c r="C44" s="589"/>
      <c r="D44" s="589"/>
      <c r="E44" s="589"/>
      <c r="F44" s="589"/>
      <c r="G44" s="589"/>
      <c r="H44" s="589"/>
      <c r="I44" s="589"/>
      <c r="J44" s="589"/>
      <c r="K44" s="589"/>
      <c r="L44" s="589"/>
      <c r="M44" s="589"/>
      <c r="N44" s="589"/>
      <c r="O44" s="589"/>
      <c r="P44" s="589"/>
      <c r="Q44" s="589"/>
      <c r="R44" s="589"/>
      <c r="S44" s="589"/>
      <c r="T44" s="589"/>
      <c r="U44" s="225"/>
      <c r="V44" s="225"/>
    </row>
    <row r="45" spans="1:22" ht="12.75" x14ac:dyDescent="0.2">
      <c r="A45" s="590" t="s">
        <v>170</v>
      </c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91"/>
      <c r="U45" s="225"/>
      <c r="V45" s="225"/>
    </row>
    <row r="46" spans="1:22" ht="12.75" x14ac:dyDescent="0.2">
      <c r="A46" s="590"/>
      <c r="B46" s="589"/>
      <c r="C46" s="589"/>
      <c r="D46" s="589"/>
      <c r="E46" s="589"/>
      <c r="F46" s="589"/>
      <c r="G46" s="589"/>
      <c r="H46" s="589"/>
      <c r="I46" s="589"/>
      <c r="J46" s="589"/>
      <c r="K46" s="589"/>
      <c r="L46" s="589"/>
      <c r="M46" s="589"/>
      <c r="N46" s="589"/>
      <c r="O46" s="589"/>
      <c r="P46" s="589"/>
      <c r="Q46" s="589"/>
      <c r="R46" s="589"/>
      <c r="S46" s="589"/>
      <c r="T46" s="591"/>
      <c r="U46" s="431"/>
      <c r="V46" s="225"/>
    </row>
    <row r="47" spans="1:22" ht="12.75" x14ac:dyDescent="0.2">
      <c r="A47" s="592" t="s">
        <v>266</v>
      </c>
      <c r="B47" s="589"/>
      <c r="C47" s="589"/>
      <c r="D47" s="589"/>
      <c r="E47" s="589"/>
      <c r="F47" s="589"/>
      <c r="G47" s="589"/>
      <c r="H47" s="589"/>
      <c r="I47" s="589"/>
      <c r="J47" s="589"/>
      <c r="K47" s="589"/>
      <c r="L47" s="589"/>
      <c r="M47" s="589"/>
      <c r="N47" s="589"/>
      <c r="O47" s="589"/>
      <c r="P47" s="589"/>
      <c r="Q47" s="589"/>
      <c r="R47" s="589"/>
      <c r="S47" s="589"/>
      <c r="T47" s="591"/>
      <c r="U47" s="431"/>
      <c r="V47" s="225"/>
    </row>
    <row r="48" spans="1:22" ht="12.75" x14ac:dyDescent="0.2">
      <c r="A48" s="593" t="s">
        <v>264</v>
      </c>
      <c r="B48" s="594"/>
      <c r="C48" s="594"/>
      <c r="D48" s="594"/>
      <c r="E48" s="594"/>
      <c r="F48" s="594"/>
      <c r="G48" s="594"/>
      <c r="H48" s="594"/>
      <c r="I48" s="594"/>
      <c r="J48" s="594"/>
      <c r="K48" s="594"/>
      <c r="L48" s="594"/>
      <c r="M48" s="594"/>
      <c r="N48" s="594"/>
      <c r="O48" s="594"/>
      <c r="P48" s="594"/>
      <c r="Q48" s="594"/>
      <c r="R48" s="594"/>
      <c r="S48" s="594"/>
      <c r="T48" s="594"/>
      <c r="V48" s="225"/>
    </row>
    <row r="49" spans="1:22" s="313" customFormat="1" ht="12.75" x14ac:dyDescent="0.2">
      <c r="A49" s="590" t="s">
        <v>171</v>
      </c>
      <c r="B49" s="594"/>
      <c r="C49" s="594"/>
      <c r="D49" s="594"/>
      <c r="E49" s="594"/>
      <c r="F49" s="594"/>
      <c r="G49" s="594"/>
      <c r="H49" s="594"/>
      <c r="I49" s="594"/>
      <c r="J49" s="594"/>
      <c r="K49" s="594"/>
      <c r="L49" s="594"/>
      <c r="M49" s="594"/>
      <c r="N49" s="594"/>
      <c r="O49" s="594"/>
      <c r="P49" s="594"/>
      <c r="Q49" s="594"/>
      <c r="R49" s="594"/>
      <c r="S49" s="594"/>
      <c r="T49" s="594"/>
      <c r="U49" s="225"/>
      <c r="V49" s="431"/>
    </row>
    <row r="50" spans="1:22" s="313" customFormat="1" ht="12.75" x14ac:dyDescent="0.2">
      <c r="A50" s="224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431"/>
    </row>
    <row r="51" spans="1:22" ht="12.75" x14ac:dyDescent="0.2">
      <c r="V51" s="225"/>
    </row>
    <row r="52" spans="1:22" ht="12.75" x14ac:dyDescent="0.2">
      <c r="V52" s="225"/>
    </row>
    <row r="53" spans="1:22" ht="12.75" x14ac:dyDescent="0.2">
      <c r="A53" s="225"/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</row>
  </sheetData>
  <sheetProtection password="CAEB" sheet="1" objects="1" scenarios="1"/>
  <mergeCells count="35">
    <mergeCell ref="G33:S33"/>
    <mergeCell ref="A41:C41"/>
    <mergeCell ref="M32:O32"/>
    <mergeCell ref="P32:S32"/>
    <mergeCell ref="C33:D33"/>
    <mergeCell ref="A39:S39"/>
    <mergeCell ref="A31:A33"/>
    <mergeCell ref="C31:D31"/>
    <mergeCell ref="E31:L31"/>
    <mergeCell ref="E32:L32"/>
    <mergeCell ref="M31:S31"/>
    <mergeCell ref="D28:S28"/>
    <mergeCell ref="C30:D30"/>
    <mergeCell ref="E30:L30"/>
    <mergeCell ref="M30:S30"/>
    <mergeCell ref="D24:S24"/>
    <mergeCell ref="D25:S25"/>
    <mergeCell ref="D26:S26"/>
    <mergeCell ref="D27:S27"/>
    <mergeCell ref="K14:R14"/>
    <mergeCell ref="E18:F20"/>
    <mergeCell ref="G18:K20"/>
    <mergeCell ref="L18:N20"/>
    <mergeCell ref="A14:B15"/>
    <mergeCell ref="E14:F14"/>
    <mergeCell ref="G14:H14"/>
    <mergeCell ref="I14:J14"/>
    <mergeCell ref="D9:H9"/>
    <mergeCell ref="I9:J9"/>
    <mergeCell ref="A12:B12"/>
    <mergeCell ref="E12:S12"/>
    <mergeCell ref="N1:S1"/>
    <mergeCell ref="A4:S4"/>
    <mergeCell ref="A5:S5"/>
    <mergeCell ref="A7:S7"/>
  </mergeCells>
  <phoneticPr fontId="2" type="noConversion"/>
  <printOptions horizontalCentered="1" verticalCentered="1"/>
  <pageMargins left="0.19685039370078741" right="0.19685039370078741" top="0.59055118110236227" bottom="0.39370078740157483" header="0.51181102362204722" footer="0.51181102362204722"/>
  <pageSetup paperSize="9" scale="7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>
    <pageSetUpPr fitToPage="1"/>
  </sheetPr>
  <dimension ref="A1:Q59"/>
  <sheetViews>
    <sheetView topLeftCell="A16" zoomScale="75" workbookViewId="0">
      <selection activeCell="A52" sqref="A52"/>
    </sheetView>
  </sheetViews>
  <sheetFormatPr defaultColWidth="9.140625" defaultRowHeight="12" x14ac:dyDescent="0.2"/>
  <cols>
    <col min="1" max="1" width="25.7109375" style="73" customWidth="1"/>
    <col min="2" max="2" width="13.7109375" style="73" customWidth="1"/>
    <col min="3" max="3" width="14.28515625" style="73" hidden="1" customWidth="1"/>
    <col min="4" max="4" width="4.28515625" style="70" customWidth="1"/>
    <col min="5" max="5" width="5.85546875" style="70" customWidth="1"/>
    <col min="6" max="7" width="9.7109375" style="70" customWidth="1"/>
    <col min="8" max="8" width="10.28515625" style="70" customWidth="1"/>
    <col min="9" max="9" width="9.7109375" style="70" customWidth="1"/>
    <col min="10" max="10" width="9.7109375" style="70" hidden="1" customWidth="1"/>
    <col min="11" max="13" width="9.7109375" style="70" customWidth="1"/>
    <col min="14" max="14" width="5.28515625" style="70" customWidth="1"/>
    <col min="15" max="16384" width="9.140625" style="70"/>
  </cols>
  <sheetData>
    <row r="1" spans="1:17" ht="45" customHeight="1" thickTop="1" x14ac:dyDescent="0.2">
      <c r="A1" s="76" t="s">
        <v>212</v>
      </c>
      <c r="B1" s="81" t="s">
        <v>197</v>
      </c>
      <c r="C1" s="77"/>
      <c r="D1" s="78" t="s">
        <v>48</v>
      </c>
      <c r="E1" s="82" t="s">
        <v>195</v>
      </c>
      <c r="F1" s="82" t="s">
        <v>201</v>
      </c>
      <c r="G1" s="82" t="s">
        <v>202</v>
      </c>
      <c r="H1" s="82" t="s">
        <v>69</v>
      </c>
      <c r="I1" s="82" t="s">
        <v>203</v>
      </c>
      <c r="J1" s="82"/>
      <c r="K1" s="82" t="s">
        <v>234</v>
      </c>
      <c r="L1" s="433" t="s">
        <v>241</v>
      </c>
      <c r="M1" s="433" t="s">
        <v>242</v>
      </c>
      <c r="N1" s="83" t="s">
        <v>231</v>
      </c>
      <c r="O1" s="69"/>
      <c r="P1" s="69"/>
      <c r="Q1" s="69"/>
    </row>
    <row r="2" spans="1:17" ht="24" customHeight="1" thickBot="1" x14ac:dyDescent="0.25">
      <c r="A2" s="85" t="s">
        <v>194</v>
      </c>
      <c r="B2" s="86" t="s">
        <v>196</v>
      </c>
      <c r="C2" s="86"/>
      <c r="D2" s="87" t="s">
        <v>50</v>
      </c>
      <c r="E2" s="58" t="s">
        <v>51</v>
      </c>
      <c r="F2" s="58" t="s">
        <v>52</v>
      </c>
      <c r="G2" s="58" t="s">
        <v>53</v>
      </c>
      <c r="H2" s="58" t="s">
        <v>70</v>
      </c>
      <c r="I2" s="58" t="s">
        <v>71</v>
      </c>
      <c r="J2" s="58" t="s">
        <v>73</v>
      </c>
      <c r="K2" s="58" t="s">
        <v>72</v>
      </c>
      <c r="L2" s="434" t="s">
        <v>73</v>
      </c>
      <c r="M2" s="434" t="s">
        <v>74</v>
      </c>
      <c r="N2" s="59" t="s">
        <v>75</v>
      </c>
    </row>
    <row r="3" spans="1:17" ht="16.149999999999999" customHeight="1" thickBot="1" x14ac:dyDescent="0.25">
      <c r="A3" s="525" t="s">
        <v>124</v>
      </c>
      <c r="B3" s="526"/>
      <c r="C3" s="132" t="str">
        <f>CONCATENATE('[1]úvod '!$K$15,'[1]úvod '!$L$15,'[1]úvod '!$M$15,'[1]úvod '!$N$15,'[1]úvod '!$O$15,'[1]úvod '!$P$15,'[1]úvod '!$Q$15,'[1]úvod '!$R$15)</f>
        <v/>
      </c>
      <c r="D3" s="133">
        <v>0</v>
      </c>
      <c r="E3" s="527"/>
      <c r="F3" s="528">
        <f>'5. modul_1'!F56</f>
        <v>0</v>
      </c>
      <c r="G3" s="528">
        <f>'5. modul_1'!G56</f>
        <v>0</v>
      </c>
      <c r="H3" s="529">
        <f>'5. modul_1'!H56</f>
        <v>0</v>
      </c>
      <c r="I3" s="528">
        <f>'5. modul_1'!I56</f>
        <v>0</v>
      </c>
      <c r="J3" s="528">
        <f>'6. modul_1'!J56</f>
        <v>0</v>
      </c>
      <c r="K3" s="528">
        <f>'5. modul_1'!K56</f>
        <v>0</v>
      </c>
      <c r="L3" s="528">
        <f>'5. modul_1'!L56</f>
        <v>0</v>
      </c>
      <c r="M3" s="528">
        <f>'5. modul_1'!M56</f>
        <v>0</v>
      </c>
      <c r="N3" s="530"/>
    </row>
    <row r="4" spans="1:17" ht="16.149999999999999" customHeight="1" x14ac:dyDescent="0.2">
      <c r="A4" s="488" t="s">
        <v>224</v>
      </c>
      <c r="B4" s="531"/>
      <c r="C4" s="483" t="str">
        <f>C3</f>
        <v/>
      </c>
      <c r="D4" s="84">
        <v>1</v>
      </c>
      <c r="E4" s="532"/>
      <c r="F4" s="533"/>
      <c r="G4" s="533"/>
      <c r="H4" s="501"/>
      <c r="I4" s="500"/>
      <c r="J4" s="500"/>
      <c r="K4" s="500"/>
      <c r="L4" s="502"/>
      <c r="M4" s="502"/>
      <c r="N4" s="503"/>
    </row>
    <row r="5" spans="1:17" ht="16.149999999999999" customHeight="1" x14ac:dyDescent="0.2">
      <c r="A5" s="490" t="s">
        <v>31</v>
      </c>
      <c r="B5" s="485"/>
      <c r="C5" s="534" t="str">
        <f t="shared" ref="C5:C36" si="0">C4</f>
        <v/>
      </c>
      <c r="D5" s="84">
        <v>2</v>
      </c>
      <c r="E5" s="515"/>
      <c r="F5" s="516"/>
      <c r="G5" s="516"/>
      <c r="H5" s="509"/>
      <c r="I5" s="505"/>
      <c r="J5" s="505"/>
      <c r="K5" s="505"/>
      <c r="L5" s="506"/>
      <c r="M5" s="506"/>
      <c r="N5" s="507"/>
    </row>
    <row r="6" spans="1:17" ht="16.149999999999999" customHeight="1" x14ac:dyDescent="0.2">
      <c r="A6" s="496" t="s">
        <v>39</v>
      </c>
      <c r="B6" s="560"/>
      <c r="C6" s="71" t="str">
        <f t="shared" si="0"/>
        <v/>
      </c>
      <c r="D6" s="561">
        <v>3</v>
      </c>
      <c r="E6" s="562"/>
      <c r="F6" s="563"/>
      <c r="G6" s="563"/>
      <c r="H6" s="305">
        <v>0</v>
      </c>
      <c r="I6" s="563"/>
      <c r="J6" s="563"/>
      <c r="K6" s="563"/>
      <c r="L6" s="564"/>
      <c r="M6" s="564"/>
      <c r="N6" s="565"/>
    </row>
    <row r="7" spans="1:17" ht="16.149999999999999" customHeight="1" x14ac:dyDescent="0.2">
      <c r="A7" s="496" t="s">
        <v>44</v>
      </c>
      <c r="B7" s="560"/>
      <c r="C7" s="71" t="str">
        <f t="shared" si="0"/>
        <v/>
      </c>
      <c r="D7" s="566">
        <v>4</v>
      </c>
      <c r="E7" s="562"/>
      <c r="F7" s="563"/>
      <c r="G7" s="563"/>
      <c r="H7" s="305">
        <v>0</v>
      </c>
      <c r="I7" s="563"/>
      <c r="J7" s="563"/>
      <c r="K7" s="563"/>
      <c r="L7" s="564"/>
      <c r="M7" s="564"/>
      <c r="N7" s="565"/>
    </row>
    <row r="8" spans="1:17" ht="16.149999999999999" customHeight="1" x14ac:dyDescent="0.2">
      <c r="A8" s="484" t="s">
        <v>184</v>
      </c>
      <c r="B8" s="560"/>
      <c r="C8" s="71"/>
      <c r="D8" s="566">
        <v>5</v>
      </c>
      <c r="E8" s="562"/>
      <c r="F8" s="563"/>
      <c r="G8" s="563"/>
      <c r="H8" s="305">
        <v>0</v>
      </c>
      <c r="I8" s="563"/>
      <c r="J8" s="563"/>
      <c r="K8" s="563"/>
      <c r="L8" s="564"/>
      <c r="M8" s="564"/>
      <c r="N8" s="565"/>
    </row>
    <row r="9" spans="1:17" ht="16.149999999999999" customHeight="1" x14ac:dyDescent="0.2">
      <c r="A9" s="484" t="s">
        <v>63</v>
      </c>
      <c r="B9" s="560"/>
      <c r="C9" s="71" t="str">
        <f>C7</f>
        <v/>
      </c>
      <c r="D9" s="561">
        <v>6</v>
      </c>
      <c r="E9" s="562"/>
      <c r="F9" s="563"/>
      <c r="G9" s="563"/>
      <c r="H9" s="305">
        <v>0</v>
      </c>
      <c r="I9" s="563"/>
      <c r="J9" s="563"/>
      <c r="K9" s="563"/>
      <c r="L9" s="564"/>
      <c r="M9" s="564"/>
      <c r="N9" s="565"/>
    </row>
    <row r="10" spans="1:17" ht="16.149999999999999" customHeight="1" x14ac:dyDescent="0.2">
      <c r="A10" s="490" t="s">
        <v>60</v>
      </c>
      <c r="B10" s="560"/>
      <c r="C10" s="71" t="str">
        <f t="shared" si="0"/>
        <v/>
      </c>
      <c r="D10" s="566">
        <v>7</v>
      </c>
      <c r="E10" s="562"/>
      <c r="F10" s="563"/>
      <c r="G10" s="563"/>
      <c r="H10" s="509"/>
      <c r="I10" s="563"/>
      <c r="J10" s="563"/>
      <c r="K10" s="563"/>
      <c r="L10" s="564"/>
      <c r="M10" s="564"/>
      <c r="N10" s="565"/>
    </row>
    <row r="11" spans="1:17" ht="16.149999999999999" customHeight="1" x14ac:dyDescent="0.2">
      <c r="A11" s="496" t="s">
        <v>39</v>
      </c>
      <c r="B11" s="560"/>
      <c r="C11" s="71" t="str">
        <f t="shared" si="0"/>
        <v/>
      </c>
      <c r="D11" s="566">
        <v>8</v>
      </c>
      <c r="E11" s="562"/>
      <c r="F11" s="563"/>
      <c r="G11" s="563"/>
      <c r="H11" s="305">
        <v>0</v>
      </c>
      <c r="I11" s="563"/>
      <c r="J11" s="563"/>
      <c r="K11" s="563"/>
      <c r="L11" s="564"/>
      <c r="M11" s="564"/>
      <c r="N11" s="565"/>
    </row>
    <row r="12" spans="1:17" ht="16.149999999999999" customHeight="1" x14ac:dyDescent="0.2">
      <c r="A12" s="496" t="s">
        <v>44</v>
      </c>
      <c r="B12" s="560"/>
      <c r="C12" s="71" t="str">
        <f t="shared" si="0"/>
        <v/>
      </c>
      <c r="D12" s="566">
        <v>9</v>
      </c>
      <c r="E12" s="562"/>
      <c r="F12" s="563"/>
      <c r="G12" s="563"/>
      <c r="H12" s="305">
        <v>0</v>
      </c>
      <c r="I12" s="563"/>
      <c r="J12" s="563"/>
      <c r="K12" s="563"/>
      <c r="L12" s="564"/>
      <c r="M12" s="564"/>
      <c r="N12" s="565"/>
    </row>
    <row r="13" spans="1:17" ht="16.149999999999999" customHeight="1" x14ac:dyDescent="0.2">
      <c r="A13" s="484" t="s">
        <v>184</v>
      </c>
      <c r="B13" s="560"/>
      <c r="C13" s="71" t="str">
        <f t="shared" si="0"/>
        <v/>
      </c>
      <c r="D13" s="561">
        <v>10</v>
      </c>
      <c r="E13" s="562"/>
      <c r="F13" s="563"/>
      <c r="G13" s="563"/>
      <c r="H13" s="305">
        <v>0</v>
      </c>
      <c r="I13" s="563"/>
      <c r="J13" s="563"/>
      <c r="K13" s="563"/>
      <c r="L13" s="564"/>
      <c r="M13" s="564"/>
      <c r="N13" s="565"/>
    </row>
    <row r="14" spans="1:17" ht="16.149999999999999" customHeight="1" x14ac:dyDescent="0.2">
      <c r="A14" s="484" t="s">
        <v>99</v>
      </c>
      <c r="B14" s="560"/>
      <c r="C14" s="71" t="str">
        <f t="shared" si="0"/>
        <v/>
      </c>
      <c r="D14" s="561">
        <v>11</v>
      </c>
      <c r="E14" s="562"/>
      <c r="F14" s="563"/>
      <c r="G14" s="563"/>
      <c r="H14" s="305">
        <v>0</v>
      </c>
      <c r="I14" s="563"/>
      <c r="J14" s="563"/>
      <c r="K14" s="563"/>
      <c r="L14" s="564"/>
      <c r="M14" s="564"/>
      <c r="N14" s="565"/>
    </row>
    <row r="15" spans="1:17" ht="16.149999999999999" customHeight="1" x14ac:dyDescent="0.2">
      <c r="A15" s="484" t="s">
        <v>63</v>
      </c>
      <c r="B15" s="560"/>
      <c r="C15" s="71" t="str">
        <f t="shared" si="0"/>
        <v/>
      </c>
      <c r="D15" s="561">
        <v>12</v>
      </c>
      <c r="E15" s="567"/>
      <c r="F15" s="563"/>
      <c r="G15" s="563"/>
      <c r="H15" s="305">
        <v>0</v>
      </c>
      <c r="I15" s="563"/>
      <c r="J15" s="563"/>
      <c r="K15" s="563"/>
      <c r="L15" s="564"/>
      <c r="M15" s="564"/>
      <c r="N15" s="565"/>
    </row>
    <row r="16" spans="1:17" ht="16.149999999999999" customHeight="1" x14ac:dyDescent="0.2">
      <c r="A16" s="535" t="s">
        <v>39</v>
      </c>
      <c r="B16" s="485"/>
      <c r="C16" s="534" t="str">
        <f t="shared" si="0"/>
        <v/>
      </c>
      <c r="D16" s="41">
        <v>13</v>
      </c>
      <c r="E16" s="536"/>
      <c r="F16" s="537"/>
      <c r="G16" s="537"/>
      <c r="H16" s="537">
        <f>H6+H11</f>
        <v>0</v>
      </c>
      <c r="I16" s="505"/>
      <c r="J16" s="505"/>
      <c r="K16" s="505"/>
      <c r="L16" s="506"/>
      <c r="M16" s="506"/>
      <c r="N16" s="507"/>
    </row>
    <row r="17" spans="1:14" ht="16.149999999999999" customHeight="1" x14ac:dyDescent="0.2">
      <c r="A17" s="535" t="s">
        <v>44</v>
      </c>
      <c r="B17" s="492"/>
      <c r="C17" s="534" t="str">
        <f t="shared" si="0"/>
        <v/>
      </c>
      <c r="D17" s="41">
        <v>14</v>
      </c>
      <c r="E17" s="536"/>
      <c r="F17" s="537"/>
      <c r="G17" s="537"/>
      <c r="H17" s="537">
        <f>H7+H12</f>
        <v>0</v>
      </c>
      <c r="I17" s="505"/>
      <c r="J17" s="505"/>
      <c r="K17" s="505"/>
      <c r="L17" s="506"/>
      <c r="M17" s="506"/>
      <c r="N17" s="507"/>
    </row>
    <row r="18" spans="1:14" ht="16.149999999999999" customHeight="1" x14ac:dyDescent="0.2">
      <c r="A18" s="535" t="s">
        <v>184</v>
      </c>
      <c r="B18" s="492"/>
      <c r="C18" s="534"/>
      <c r="D18" s="41">
        <v>15</v>
      </c>
      <c r="E18" s="536"/>
      <c r="F18" s="537"/>
      <c r="G18" s="537"/>
      <c r="H18" s="537">
        <f>H8+H13</f>
        <v>0</v>
      </c>
      <c r="I18" s="505"/>
      <c r="J18" s="505"/>
      <c r="K18" s="505"/>
      <c r="L18" s="506"/>
      <c r="M18" s="506"/>
      <c r="N18" s="507"/>
    </row>
    <row r="19" spans="1:14" ht="16.149999999999999" customHeight="1" x14ac:dyDescent="0.2">
      <c r="A19" s="491" t="s">
        <v>63</v>
      </c>
      <c r="B19" s="492"/>
      <c r="C19" s="534" t="str">
        <f>C17</f>
        <v/>
      </c>
      <c r="D19" s="41">
        <v>16</v>
      </c>
      <c r="E19" s="538"/>
      <c r="F19" s="537"/>
      <c r="G19" s="537"/>
      <c r="H19" s="512">
        <f>H9+H15</f>
        <v>0</v>
      </c>
      <c r="I19" s="505"/>
      <c r="J19" s="505"/>
      <c r="K19" s="505"/>
      <c r="L19" s="506"/>
      <c r="M19" s="506"/>
      <c r="N19" s="507"/>
    </row>
    <row r="20" spans="1:14" ht="16.149999999999999" customHeight="1" x14ac:dyDescent="0.2">
      <c r="A20" s="488" t="s">
        <v>223</v>
      </c>
      <c r="B20" s="560"/>
      <c r="C20" s="71"/>
      <c r="D20" s="561">
        <v>17</v>
      </c>
      <c r="E20" s="562"/>
      <c r="F20" s="563"/>
      <c r="G20" s="563"/>
      <c r="H20" s="509"/>
      <c r="I20" s="563"/>
      <c r="J20" s="563"/>
      <c r="K20" s="563"/>
      <c r="L20" s="564"/>
      <c r="M20" s="564"/>
      <c r="N20" s="565"/>
    </row>
    <row r="21" spans="1:14" ht="16.149999999999999" customHeight="1" x14ac:dyDescent="0.2">
      <c r="A21" s="490" t="s">
        <v>31</v>
      </c>
      <c r="B21" s="560"/>
      <c r="C21" s="71"/>
      <c r="D21" s="561">
        <v>18</v>
      </c>
      <c r="E21" s="562"/>
      <c r="F21" s="563"/>
      <c r="G21" s="563"/>
      <c r="H21" s="509"/>
      <c r="I21" s="563"/>
      <c r="J21" s="563"/>
      <c r="K21" s="563"/>
      <c r="L21" s="564"/>
      <c r="M21" s="564"/>
      <c r="N21" s="565"/>
    </row>
    <row r="22" spans="1:14" ht="16.149999999999999" customHeight="1" x14ac:dyDescent="0.2">
      <c r="A22" s="484" t="s">
        <v>95</v>
      </c>
      <c r="B22" s="560"/>
      <c r="C22" s="71" t="str">
        <f>C19</f>
        <v/>
      </c>
      <c r="D22" s="566">
        <v>19</v>
      </c>
      <c r="E22" s="567"/>
      <c r="F22" s="568"/>
      <c r="G22" s="568"/>
      <c r="H22" s="305">
        <v>0</v>
      </c>
      <c r="I22" s="563"/>
      <c r="J22" s="563"/>
      <c r="K22" s="563"/>
      <c r="L22" s="564"/>
      <c r="M22" s="564"/>
      <c r="N22" s="565"/>
    </row>
    <row r="23" spans="1:14" ht="16.149999999999999" customHeight="1" x14ac:dyDescent="0.2">
      <c r="A23" s="495" t="s">
        <v>80</v>
      </c>
      <c r="B23" s="560"/>
      <c r="C23" s="71"/>
      <c r="D23" s="566">
        <v>20</v>
      </c>
      <c r="E23" s="562"/>
      <c r="F23" s="563"/>
      <c r="G23" s="563"/>
      <c r="H23" s="305">
        <v>0</v>
      </c>
      <c r="I23" s="563"/>
      <c r="J23" s="563"/>
      <c r="K23" s="563"/>
      <c r="L23" s="564"/>
      <c r="M23" s="564"/>
      <c r="N23" s="565"/>
    </row>
    <row r="24" spans="1:14" ht="16.149999999999999" customHeight="1" x14ac:dyDescent="0.2">
      <c r="A24" s="484" t="s">
        <v>100</v>
      </c>
      <c r="B24" s="560"/>
      <c r="C24" s="71" t="str">
        <f>C22</f>
        <v/>
      </c>
      <c r="D24" s="561">
        <v>21</v>
      </c>
      <c r="E24" s="562"/>
      <c r="F24" s="563"/>
      <c r="G24" s="563"/>
      <c r="H24" s="305">
        <v>0</v>
      </c>
      <c r="I24" s="563"/>
      <c r="J24" s="563"/>
      <c r="K24" s="563"/>
      <c r="L24" s="564"/>
      <c r="M24" s="564"/>
      <c r="N24" s="565"/>
    </row>
    <row r="25" spans="1:14" ht="16.149999999999999" customHeight="1" x14ac:dyDescent="0.2">
      <c r="A25" s="495" t="s">
        <v>101</v>
      </c>
      <c r="B25" s="560"/>
      <c r="C25" s="71" t="str">
        <f t="shared" si="0"/>
        <v/>
      </c>
      <c r="D25" s="566">
        <v>22</v>
      </c>
      <c r="E25" s="569"/>
      <c r="F25" s="563"/>
      <c r="G25" s="563"/>
      <c r="H25" s="305">
        <v>0</v>
      </c>
      <c r="I25" s="563"/>
      <c r="J25" s="563"/>
      <c r="K25" s="563"/>
      <c r="L25" s="564"/>
      <c r="M25" s="564"/>
      <c r="N25" s="565"/>
    </row>
    <row r="26" spans="1:14" ht="16.149999999999999" customHeight="1" x14ac:dyDescent="0.2">
      <c r="A26" s="495" t="s">
        <v>102</v>
      </c>
      <c r="B26" s="560"/>
      <c r="C26" s="71" t="str">
        <f t="shared" si="0"/>
        <v/>
      </c>
      <c r="D26" s="566">
        <v>23</v>
      </c>
      <c r="E26" s="569"/>
      <c r="F26" s="563"/>
      <c r="G26" s="563"/>
      <c r="H26" s="305">
        <v>0</v>
      </c>
      <c r="I26" s="563"/>
      <c r="J26" s="563"/>
      <c r="K26" s="563"/>
      <c r="L26" s="564"/>
      <c r="M26" s="564"/>
      <c r="N26" s="565"/>
    </row>
    <row r="27" spans="1:14" ht="16.149999999999999" customHeight="1" x14ac:dyDescent="0.2">
      <c r="A27" s="495" t="s">
        <v>103</v>
      </c>
      <c r="B27" s="560"/>
      <c r="C27" s="71" t="str">
        <f t="shared" si="0"/>
        <v/>
      </c>
      <c r="D27" s="566">
        <v>24</v>
      </c>
      <c r="E27" s="569"/>
      <c r="F27" s="563"/>
      <c r="G27" s="563"/>
      <c r="H27" s="305">
        <v>0</v>
      </c>
      <c r="I27" s="563"/>
      <c r="J27" s="563"/>
      <c r="K27" s="563"/>
      <c r="L27" s="564"/>
      <c r="M27" s="564"/>
      <c r="N27" s="565"/>
    </row>
    <row r="28" spans="1:14" ht="16.149999999999999" customHeight="1" x14ac:dyDescent="0.2">
      <c r="A28" s="495" t="s">
        <v>105</v>
      </c>
      <c r="B28" s="560"/>
      <c r="C28" s="71" t="str">
        <f t="shared" si="0"/>
        <v/>
      </c>
      <c r="D28" s="561">
        <v>25</v>
      </c>
      <c r="E28" s="569"/>
      <c r="F28" s="563"/>
      <c r="G28" s="563"/>
      <c r="H28" s="305">
        <v>0</v>
      </c>
      <c r="I28" s="563"/>
      <c r="J28" s="563"/>
      <c r="K28" s="563"/>
      <c r="L28" s="564"/>
      <c r="M28" s="564"/>
      <c r="N28" s="565"/>
    </row>
    <row r="29" spans="1:14" ht="16.149999999999999" customHeight="1" x14ac:dyDescent="0.2">
      <c r="A29" s="495" t="s">
        <v>110</v>
      </c>
      <c r="B29" s="560"/>
      <c r="C29" s="71" t="str">
        <f t="shared" si="0"/>
        <v/>
      </c>
      <c r="D29" s="561">
        <v>26</v>
      </c>
      <c r="E29" s="569"/>
      <c r="F29" s="563"/>
      <c r="G29" s="563"/>
      <c r="H29" s="305">
        <v>0</v>
      </c>
      <c r="I29" s="563"/>
      <c r="J29" s="563"/>
      <c r="K29" s="563"/>
      <c r="L29" s="564"/>
      <c r="M29" s="564"/>
      <c r="N29" s="565"/>
    </row>
    <row r="30" spans="1:14" ht="16.149999999999999" customHeight="1" x14ac:dyDescent="0.2">
      <c r="A30" s="495" t="s">
        <v>79</v>
      </c>
      <c r="B30" s="560"/>
      <c r="C30" s="71"/>
      <c r="D30" s="561">
        <v>27</v>
      </c>
      <c r="E30" s="569"/>
      <c r="F30" s="563"/>
      <c r="G30" s="563"/>
      <c r="H30" s="305">
        <v>0</v>
      </c>
      <c r="I30" s="563"/>
      <c r="J30" s="563"/>
      <c r="K30" s="563"/>
      <c r="L30" s="564"/>
      <c r="M30" s="564"/>
      <c r="N30" s="565"/>
    </row>
    <row r="31" spans="1:14" ht="16.149999999999999" customHeight="1" x14ac:dyDescent="0.2">
      <c r="A31" s="539" t="s">
        <v>181</v>
      </c>
      <c r="B31" s="485"/>
      <c r="C31" s="534"/>
      <c r="D31" s="41">
        <v>28</v>
      </c>
      <c r="E31" s="540"/>
      <c r="F31" s="505"/>
      <c r="G31" s="505"/>
      <c r="H31" s="512">
        <f>SUM(H22:H30)</f>
        <v>0</v>
      </c>
      <c r="I31" s="505"/>
      <c r="J31" s="505"/>
      <c r="K31" s="505"/>
      <c r="L31" s="506"/>
      <c r="M31" s="506"/>
      <c r="N31" s="507"/>
    </row>
    <row r="32" spans="1:14" ht="16.149999999999999" customHeight="1" x14ac:dyDescent="0.2">
      <c r="A32" s="490" t="s">
        <v>60</v>
      </c>
      <c r="B32" s="560"/>
      <c r="C32" s="71" t="str">
        <f>C29</f>
        <v/>
      </c>
      <c r="D32" s="561">
        <v>29</v>
      </c>
      <c r="E32" s="570"/>
      <c r="F32" s="572"/>
      <c r="G32" s="572"/>
      <c r="H32" s="509"/>
      <c r="I32" s="563"/>
      <c r="J32" s="563"/>
      <c r="K32" s="563"/>
      <c r="L32" s="564"/>
      <c r="M32" s="564"/>
      <c r="N32" s="565"/>
    </row>
    <row r="33" spans="1:14" ht="16.149999999999999" customHeight="1" x14ac:dyDescent="0.2">
      <c r="A33" s="496" t="s">
        <v>62</v>
      </c>
      <c r="B33" s="560"/>
      <c r="C33" s="71" t="str">
        <f t="shared" si="0"/>
        <v/>
      </c>
      <c r="D33" s="561">
        <v>30</v>
      </c>
      <c r="E33" s="569"/>
      <c r="F33" s="563"/>
      <c r="G33" s="563"/>
      <c r="H33" s="305">
        <v>0</v>
      </c>
      <c r="I33" s="563"/>
      <c r="J33" s="563"/>
      <c r="K33" s="563"/>
      <c r="L33" s="564"/>
      <c r="M33" s="564"/>
      <c r="N33" s="565"/>
    </row>
    <row r="34" spans="1:14" ht="16.149999999999999" customHeight="1" x14ac:dyDescent="0.2">
      <c r="A34" s="496" t="s">
        <v>64</v>
      </c>
      <c r="B34" s="560"/>
      <c r="C34" s="71" t="str">
        <f t="shared" si="0"/>
        <v/>
      </c>
      <c r="D34" s="561">
        <v>31</v>
      </c>
      <c r="E34" s="569"/>
      <c r="F34" s="563"/>
      <c r="G34" s="563"/>
      <c r="H34" s="305">
        <v>0</v>
      </c>
      <c r="I34" s="563"/>
      <c r="J34" s="563"/>
      <c r="K34" s="563"/>
      <c r="L34" s="564"/>
      <c r="M34" s="564"/>
      <c r="N34" s="565"/>
    </row>
    <row r="35" spans="1:14" ht="16.149999999999999" customHeight="1" x14ac:dyDescent="0.2">
      <c r="A35" s="496" t="s">
        <v>80</v>
      </c>
      <c r="B35" s="560"/>
      <c r="C35" s="71" t="str">
        <f t="shared" si="0"/>
        <v/>
      </c>
      <c r="D35" s="561">
        <v>32</v>
      </c>
      <c r="E35" s="569"/>
      <c r="F35" s="563"/>
      <c r="G35" s="563"/>
      <c r="H35" s="305">
        <v>0</v>
      </c>
      <c r="I35" s="563"/>
      <c r="J35" s="563"/>
      <c r="K35" s="563"/>
      <c r="L35" s="564"/>
      <c r="M35" s="564"/>
      <c r="N35" s="565"/>
    </row>
    <row r="36" spans="1:14" ht="16.149999999999999" customHeight="1" x14ac:dyDescent="0.2">
      <c r="A36" s="496" t="s">
        <v>102</v>
      </c>
      <c r="B36" s="560"/>
      <c r="C36" s="71" t="str">
        <f t="shared" si="0"/>
        <v/>
      </c>
      <c r="D36" s="561">
        <v>33</v>
      </c>
      <c r="E36" s="573"/>
      <c r="F36" s="563"/>
      <c r="G36" s="563"/>
      <c r="H36" s="305">
        <v>0</v>
      </c>
      <c r="I36" s="563"/>
      <c r="J36" s="563"/>
      <c r="K36" s="563"/>
      <c r="L36" s="564"/>
      <c r="M36" s="564"/>
      <c r="N36" s="565"/>
    </row>
    <row r="37" spans="1:14" ht="16.149999999999999" customHeight="1" x14ac:dyDescent="0.2">
      <c r="A37" s="496" t="s">
        <v>105</v>
      </c>
      <c r="B37" s="560"/>
      <c r="C37" s="71"/>
      <c r="D37" s="561">
        <v>34</v>
      </c>
      <c r="E37" s="573"/>
      <c r="F37" s="563"/>
      <c r="G37" s="563"/>
      <c r="H37" s="305">
        <v>0</v>
      </c>
      <c r="I37" s="563"/>
      <c r="J37" s="563"/>
      <c r="K37" s="563"/>
      <c r="L37" s="564"/>
      <c r="M37" s="564"/>
      <c r="N37" s="565"/>
    </row>
    <row r="38" spans="1:14" ht="16.149999999999999" customHeight="1" x14ac:dyDescent="0.2">
      <c r="A38" s="496" t="s">
        <v>106</v>
      </c>
      <c r="B38" s="560"/>
      <c r="C38" s="71"/>
      <c r="D38" s="561">
        <v>35</v>
      </c>
      <c r="E38" s="573"/>
      <c r="F38" s="563"/>
      <c r="G38" s="563"/>
      <c r="H38" s="305">
        <v>0</v>
      </c>
      <c r="I38" s="563"/>
      <c r="J38" s="563"/>
      <c r="K38" s="563"/>
      <c r="L38" s="564"/>
      <c r="M38" s="564"/>
      <c r="N38" s="565"/>
    </row>
    <row r="39" spans="1:14" ht="16.149999999999999" customHeight="1" x14ac:dyDescent="0.2">
      <c r="A39" s="496" t="s">
        <v>108</v>
      </c>
      <c r="B39" s="560"/>
      <c r="C39" s="71"/>
      <c r="D39" s="561">
        <v>36</v>
      </c>
      <c r="E39" s="573"/>
      <c r="F39" s="563"/>
      <c r="G39" s="563"/>
      <c r="H39" s="305">
        <v>0</v>
      </c>
      <c r="I39" s="563"/>
      <c r="J39" s="563"/>
      <c r="K39" s="563"/>
      <c r="L39" s="564"/>
      <c r="M39" s="564"/>
      <c r="N39" s="565"/>
    </row>
    <row r="40" spans="1:14" ht="16.149999999999999" customHeight="1" x14ac:dyDescent="0.2">
      <c r="A40" s="496" t="s">
        <v>109</v>
      </c>
      <c r="B40" s="560"/>
      <c r="C40" s="71"/>
      <c r="D40" s="561">
        <v>37</v>
      </c>
      <c r="E40" s="573"/>
      <c r="F40" s="563"/>
      <c r="G40" s="563"/>
      <c r="H40" s="305">
        <v>0</v>
      </c>
      <c r="I40" s="563"/>
      <c r="J40" s="563"/>
      <c r="K40" s="563"/>
      <c r="L40" s="564"/>
      <c r="M40" s="564"/>
      <c r="N40" s="565"/>
    </row>
    <row r="41" spans="1:14" ht="16.149999999999999" customHeight="1" x14ac:dyDescent="0.2">
      <c r="A41" s="496" t="s">
        <v>107</v>
      </c>
      <c r="B41" s="560"/>
      <c r="C41" s="71"/>
      <c r="D41" s="561">
        <v>38</v>
      </c>
      <c r="E41" s="573"/>
      <c r="F41" s="563"/>
      <c r="G41" s="563"/>
      <c r="H41" s="305">
        <v>0</v>
      </c>
      <c r="I41" s="563"/>
      <c r="J41" s="563"/>
      <c r="K41" s="563"/>
      <c r="L41" s="564"/>
      <c r="M41" s="564"/>
      <c r="N41" s="565"/>
    </row>
    <row r="42" spans="1:14" ht="16.149999999999999" customHeight="1" x14ac:dyDescent="0.2">
      <c r="A42" s="496" t="s">
        <v>111</v>
      </c>
      <c r="B42" s="560"/>
      <c r="C42" s="71" t="str">
        <f>C36</f>
        <v/>
      </c>
      <c r="D42" s="561">
        <v>39</v>
      </c>
      <c r="E42" s="573"/>
      <c r="F42" s="563"/>
      <c r="G42" s="563"/>
      <c r="H42" s="305">
        <v>0</v>
      </c>
      <c r="I42" s="563"/>
      <c r="J42" s="563"/>
      <c r="K42" s="563"/>
      <c r="L42" s="564"/>
      <c r="M42" s="564"/>
      <c r="N42" s="565"/>
    </row>
    <row r="43" spans="1:14" ht="16.149999999999999" customHeight="1" x14ac:dyDescent="0.2">
      <c r="A43" s="496" t="s">
        <v>112</v>
      </c>
      <c r="B43" s="560"/>
      <c r="C43" s="71"/>
      <c r="D43" s="561">
        <v>40</v>
      </c>
      <c r="E43" s="573"/>
      <c r="F43" s="563"/>
      <c r="G43" s="563"/>
      <c r="H43" s="305">
        <v>0</v>
      </c>
      <c r="I43" s="563"/>
      <c r="J43" s="563"/>
      <c r="K43" s="563"/>
      <c r="L43" s="564"/>
      <c r="M43" s="564"/>
      <c r="N43" s="565"/>
    </row>
    <row r="44" spans="1:14" ht="16.149999999999999" customHeight="1" x14ac:dyDescent="0.2">
      <c r="A44" s="496" t="s">
        <v>113</v>
      </c>
      <c r="B44" s="560"/>
      <c r="C44" s="71"/>
      <c r="D44" s="561">
        <v>41</v>
      </c>
      <c r="E44" s="573"/>
      <c r="F44" s="563"/>
      <c r="G44" s="563"/>
      <c r="H44" s="305">
        <v>0</v>
      </c>
      <c r="I44" s="563"/>
      <c r="J44" s="563"/>
      <c r="K44" s="563"/>
      <c r="L44" s="564"/>
      <c r="M44" s="564"/>
      <c r="N44" s="565"/>
    </row>
    <row r="45" spans="1:14" ht="15" customHeight="1" x14ac:dyDescent="0.2">
      <c r="A45" s="496" t="s">
        <v>114</v>
      </c>
      <c r="B45" s="560"/>
      <c r="C45" s="71"/>
      <c r="D45" s="561">
        <v>42</v>
      </c>
      <c r="E45" s="573"/>
      <c r="F45" s="563"/>
      <c r="G45" s="563"/>
      <c r="H45" s="305">
        <v>0</v>
      </c>
      <c r="I45" s="563"/>
      <c r="J45" s="563"/>
      <c r="K45" s="563"/>
      <c r="L45" s="564"/>
      <c r="M45" s="564"/>
      <c r="N45" s="565"/>
    </row>
    <row r="46" spans="1:14" ht="14.45" hidden="1" customHeight="1" x14ac:dyDescent="0.2">
      <c r="A46" s="496" t="s">
        <v>115</v>
      </c>
      <c r="B46" s="560"/>
      <c r="C46" s="71" t="str">
        <f>C42</f>
        <v/>
      </c>
      <c r="D46" s="561">
        <v>43</v>
      </c>
      <c r="E46" s="573"/>
      <c r="F46" s="563"/>
      <c r="G46" s="563"/>
      <c r="H46" s="305"/>
      <c r="I46" s="563"/>
      <c r="J46" s="563"/>
      <c r="K46" s="563"/>
      <c r="L46" s="564"/>
      <c r="M46" s="564"/>
      <c r="N46" s="565"/>
    </row>
    <row r="47" spans="1:14" ht="16.149999999999999" customHeight="1" x14ac:dyDescent="0.2">
      <c r="A47" s="496" t="s">
        <v>116</v>
      </c>
      <c r="B47" s="560"/>
      <c r="C47" s="71"/>
      <c r="D47" s="561">
        <v>44</v>
      </c>
      <c r="E47" s="573"/>
      <c r="F47" s="563"/>
      <c r="G47" s="563"/>
      <c r="H47" s="305">
        <v>0</v>
      </c>
      <c r="I47" s="563"/>
      <c r="J47" s="563"/>
      <c r="K47" s="563"/>
      <c r="L47" s="564"/>
      <c r="M47" s="564"/>
      <c r="N47" s="565"/>
    </row>
    <row r="48" spans="1:14" ht="16.149999999999999" customHeight="1" x14ac:dyDescent="0.2">
      <c r="A48" s="496" t="s">
        <v>79</v>
      </c>
      <c r="B48" s="560"/>
      <c r="C48" s="71"/>
      <c r="D48" s="561">
        <v>45</v>
      </c>
      <c r="E48" s="569"/>
      <c r="F48" s="563"/>
      <c r="G48" s="563"/>
      <c r="H48" s="305">
        <v>0</v>
      </c>
      <c r="I48" s="563"/>
      <c r="J48" s="563"/>
      <c r="K48" s="563"/>
      <c r="L48" s="564"/>
      <c r="M48" s="564"/>
      <c r="N48" s="565"/>
    </row>
    <row r="49" spans="1:17" ht="16.149999999999999" customHeight="1" x14ac:dyDescent="0.2">
      <c r="A49" s="541" t="s">
        <v>236</v>
      </c>
      <c r="B49" s="485"/>
      <c r="C49" s="534"/>
      <c r="D49" s="41">
        <v>46</v>
      </c>
      <c r="E49" s="542"/>
      <c r="F49" s="508"/>
      <c r="G49" s="508"/>
      <c r="H49" s="512">
        <f>SUM(H33:H48)</f>
        <v>0</v>
      </c>
      <c r="I49" s="505"/>
      <c r="J49" s="505"/>
      <c r="K49" s="505"/>
      <c r="L49" s="506"/>
      <c r="M49" s="506"/>
      <c r="N49" s="507"/>
    </row>
    <row r="50" spans="1:17" ht="16.149999999999999" customHeight="1" x14ac:dyDescent="0.2">
      <c r="A50" s="535" t="s">
        <v>117</v>
      </c>
      <c r="B50" s="485"/>
      <c r="C50" s="534"/>
      <c r="D50" s="41">
        <v>47</v>
      </c>
      <c r="E50" s="543"/>
      <c r="F50" s="505"/>
      <c r="G50" s="505"/>
      <c r="H50" s="508">
        <f>H19+H31+H49</f>
        <v>0</v>
      </c>
      <c r="I50" s="505"/>
      <c r="J50" s="505"/>
      <c r="K50" s="505"/>
      <c r="L50" s="506"/>
      <c r="M50" s="506"/>
      <c r="N50" s="507"/>
    </row>
    <row r="51" spans="1:17" ht="18" customHeight="1" thickBot="1" x14ac:dyDescent="0.25">
      <c r="A51" s="1128" t="s">
        <v>269</v>
      </c>
      <c r="B51" s="1129"/>
      <c r="C51" s="544" t="e">
        <f>#REF!</f>
        <v>#REF!</v>
      </c>
      <c r="D51" s="80">
        <v>99</v>
      </c>
      <c r="E51" s="521">
        <v>99</v>
      </c>
      <c r="F51" s="522">
        <f t="shared" ref="F51:N51" si="1">SUM(F3:F50)</f>
        <v>0</v>
      </c>
      <c r="G51" s="522">
        <f t="shared" si="1"/>
        <v>0</v>
      </c>
      <c r="H51" s="522">
        <f>H3+H16+H17+H50+H18+H14</f>
        <v>0</v>
      </c>
      <c r="I51" s="522">
        <f t="shared" si="1"/>
        <v>0</v>
      </c>
      <c r="J51" s="522">
        <f t="shared" si="1"/>
        <v>0</v>
      </c>
      <c r="K51" s="522">
        <f t="shared" si="1"/>
        <v>0</v>
      </c>
      <c r="L51" s="522">
        <f>SUM(L3:L50)</f>
        <v>0</v>
      </c>
      <c r="M51" s="522">
        <f>SUM(M3:M50)</f>
        <v>0</v>
      </c>
      <c r="N51" s="523">
        <f t="shared" si="1"/>
        <v>0</v>
      </c>
    </row>
    <row r="52" spans="1:17" ht="18" customHeight="1" thickTop="1" x14ac:dyDescent="0.2">
      <c r="A52" s="306" t="s">
        <v>190</v>
      </c>
      <c r="B52" s="306"/>
      <c r="C52" s="307"/>
      <c r="D52" s="308"/>
      <c r="E52" s="309"/>
      <c r="F52" s="310"/>
      <c r="G52" s="310"/>
      <c r="H52" s="310"/>
      <c r="I52" s="310"/>
      <c r="J52" s="310"/>
      <c r="K52" s="310"/>
      <c r="L52" s="310"/>
      <c r="M52" s="310"/>
      <c r="N52" s="310"/>
    </row>
    <row r="53" spans="1:17" s="39" customFormat="1" ht="18" customHeight="1" x14ac:dyDescent="0.2">
      <c r="A53" s="318" t="s">
        <v>249</v>
      </c>
      <c r="B53" s="318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69"/>
    </row>
    <row r="54" spans="1:17" ht="24" customHeight="1" x14ac:dyDescent="0.2">
      <c r="A54" s="89" t="s">
        <v>232</v>
      </c>
      <c r="B54" s="89"/>
    </row>
    <row r="55" spans="1:17" ht="20.45" customHeight="1" x14ac:dyDescent="0.2">
      <c r="A55" s="89" t="s">
        <v>233</v>
      </c>
      <c r="B55" s="89"/>
    </row>
    <row r="56" spans="1:17" ht="11.25" customHeight="1" x14ac:dyDescent="0.2">
      <c r="A56" s="89"/>
    </row>
    <row r="57" spans="1:17" ht="11.25" customHeight="1" x14ac:dyDescent="0.2">
      <c r="A57" s="89"/>
    </row>
    <row r="58" spans="1:17" ht="12.75" x14ac:dyDescent="0.2">
      <c r="A58" s="94" t="s">
        <v>76</v>
      </c>
      <c r="B58"/>
    </row>
    <row r="59" spans="1:17" ht="12.75" x14ac:dyDescent="0.2">
      <c r="A59" s="88" t="s">
        <v>77</v>
      </c>
      <c r="B59" s="39"/>
      <c r="C59" s="39"/>
      <c r="D59" s="39"/>
      <c r="E59" s="39"/>
      <c r="F59" s="39"/>
      <c r="H59" s="44">
        <f>SUM(F51:K51)-'2. modul_5'!S8</f>
        <v>0</v>
      </c>
      <c r="I59" s="75" t="str">
        <f>IF(H59=0,"OK","Suma zásob nezodpovedá odd.1a 2 ")</f>
        <v>OK</v>
      </c>
    </row>
  </sheetData>
  <sheetProtection password="CAEB" sheet="1" objects="1" scenarios="1"/>
  <mergeCells count="1">
    <mergeCell ref="A51:B51"/>
  </mergeCells>
  <phoneticPr fontId="2" type="noConversion"/>
  <printOptions horizontalCentered="1" verticalCentered="1"/>
  <pageMargins left="0.39370078740157483" right="0.39370078740157483" top="0.98425196850393704" bottom="0.59055118110236227" header="0.51181102362204722" footer="0.51181102362204722"/>
  <pageSetup paperSize="9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>
    <pageSetUpPr fitToPage="1"/>
  </sheetPr>
  <dimension ref="A1:Q64"/>
  <sheetViews>
    <sheetView workbookViewId="0">
      <pane xSplit="4" ySplit="2" topLeftCell="E42" activePane="bottomRight" state="frozen"/>
      <selection pane="topRight" activeCell="E1" sqref="E1"/>
      <selection pane="bottomLeft" activeCell="A3" sqref="A3"/>
      <selection pane="bottomRight" activeCell="A57" sqref="A57"/>
    </sheetView>
  </sheetViews>
  <sheetFormatPr defaultColWidth="9.140625" defaultRowHeight="12" x14ac:dyDescent="0.2"/>
  <cols>
    <col min="1" max="1" width="28" style="73" customWidth="1"/>
    <col min="2" max="2" width="13.7109375" style="73" customWidth="1"/>
    <col min="3" max="3" width="14.28515625" style="73" hidden="1" customWidth="1"/>
    <col min="4" max="4" width="4.28515625" style="70" customWidth="1"/>
    <col min="5" max="5" width="6" style="70" customWidth="1"/>
    <col min="6" max="7" width="9.7109375" style="70" customWidth="1"/>
    <col min="8" max="8" width="10.28515625" style="584" customWidth="1"/>
    <col min="9" max="9" width="9.7109375" style="70" customWidth="1"/>
    <col min="10" max="10" width="9.7109375" style="70" hidden="1" customWidth="1"/>
    <col min="11" max="13" width="9.7109375" style="70" customWidth="1"/>
    <col min="14" max="14" width="5.28515625" style="70" customWidth="1"/>
    <col min="15" max="16384" width="9.140625" style="70"/>
  </cols>
  <sheetData>
    <row r="1" spans="1:17" ht="45" customHeight="1" thickTop="1" x14ac:dyDescent="0.2">
      <c r="A1" s="76" t="s">
        <v>213</v>
      </c>
      <c r="B1" s="81" t="s">
        <v>198</v>
      </c>
      <c r="C1" s="77"/>
      <c r="D1" s="78" t="s">
        <v>48</v>
      </c>
      <c r="E1" s="82" t="s">
        <v>195</v>
      </c>
      <c r="F1" s="82" t="s">
        <v>201</v>
      </c>
      <c r="G1" s="82" t="s">
        <v>202</v>
      </c>
      <c r="H1" s="579" t="s">
        <v>69</v>
      </c>
      <c r="I1" s="82" t="s">
        <v>203</v>
      </c>
      <c r="J1" s="82"/>
      <c r="K1" s="82" t="s">
        <v>234</v>
      </c>
      <c r="L1" s="433" t="s">
        <v>241</v>
      </c>
      <c r="M1" s="433" t="s">
        <v>242</v>
      </c>
      <c r="N1" s="83" t="s">
        <v>231</v>
      </c>
      <c r="O1" s="69"/>
      <c r="P1" s="69"/>
      <c r="Q1" s="69"/>
    </row>
    <row r="2" spans="1:17" ht="24" customHeight="1" thickBot="1" x14ac:dyDescent="0.25">
      <c r="A2" s="85" t="s">
        <v>194</v>
      </c>
      <c r="B2" s="86" t="s">
        <v>196</v>
      </c>
      <c r="C2" s="86"/>
      <c r="D2" s="87" t="s">
        <v>50</v>
      </c>
      <c r="E2" s="58" t="s">
        <v>51</v>
      </c>
      <c r="F2" s="58" t="s">
        <v>52</v>
      </c>
      <c r="G2" s="58" t="s">
        <v>53</v>
      </c>
      <c r="H2" s="58" t="s">
        <v>70</v>
      </c>
      <c r="I2" s="58" t="s">
        <v>71</v>
      </c>
      <c r="J2" s="58" t="s">
        <v>73</v>
      </c>
      <c r="K2" s="58" t="s">
        <v>72</v>
      </c>
      <c r="L2" s="434" t="s">
        <v>73</v>
      </c>
      <c r="M2" s="434" t="s">
        <v>74</v>
      </c>
      <c r="N2" s="59" t="s">
        <v>75</v>
      </c>
    </row>
    <row r="3" spans="1:17" ht="16.149999999999999" customHeight="1" x14ac:dyDescent="0.2">
      <c r="A3" s="482" t="s">
        <v>2</v>
      </c>
      <c r="B3" s="483"/>
      <c r="C3" s="79" t="str">
        <f>CONCATENATE('[1]úvod '!$K$15,'[1]úvod '!$L$15,'[1]úvod '!$M$15,'[1]úvod '!$N$15,'[1]úvod '!$O$15,'[1]úvod '!$P$15,'[1]úvod '!$Q$15,'[1]úvod '!$R$15)</f>
        <v/>
      </c>
      <c r="D3" s="84">
        <v>1</v>
      </c>
      <c r="E3" s="499"/>
      <c r="F3" s="500"/>
      <c r="G3" s="500"/>
      <c r="H3" s="501"/>
      <c r="I3" s="500"/>
      <c r="J3" s="500"/>
      <c r="K3" s="500"/>
      <c r="L3" s="502"/>
      <c r="M3" s="502"/>
      <c r="N3" s="503"/>
    </row>
    <row r="4" spans="1:17" ht="16.149999999999999" customHeight="1" x14ac:dyDescent="0.2">
      <c r="A4" s="484" t="s">
        <v>3</v>
      </c>
      <c r="B4" s="560"/>
      <c r="C4" s="71" t="str">
        <f>C3</f>
        <v/>
      </c>
      <c r="D4" s="561">
        <v>2</v>
      </c>
      <c r="E4" s="562"/>
      <c r="F4" s="341">
        <v>0</v>
      </c>
      <c r="G4" s="341">
        <v>0</v>
      </c>
      <c r="H4" s="114">
        <v>0</v>
      </c>
      <c r="I4" s="341">
        <v>0</v>
      </c>
      <c r="J4" s="563"/>
      <c r="K4" s="563"/>
      <c r="L4" s="564"/>
      <c r="M4" s="564"/>
      <c r="N4" s="565"/>
    </row>
    <row r="5" spans="1:17" ht="16.149999999999999" customHeight="1" x14ac:dyDescent="0.2">
      <c r="A5" s="486" t="s">
        <v>88</v>
      </c>
      <c r="B5" s="560"/>
      <c r="C5" s="71" t="str">
        <f t="shared" ref="C5:C38" si="0">C4</f>
        <v/>
      </c>
      <c r="D5" s="561">
        <v>3</v>
      </c>
      <c r="E5" s="562"/>
      <c r="F5" s="563"/>
      <c r="G5" s="563"/>
      <c r="H5" s="114">
        <v>0</v>
      </c>
      <c r="I5" s="563"/>
      <c r="J5" s="563"/>
      <c r="K5" s="563"/>
      <c r="L5" s="564"/>
      <c r="M5" s="564"/>
      <c r="N5" s="565"/>
    </row>
    <row r="6" spans="1:17" ht="16.149999999999999" customHeight="1" x14ac:dyDescent="0.2">
      <c r="A6" s="484" t="s">
        <v>4</v>
      </c>
      <c r="B6" s="560"/>
      <c r="C6" s="71" t="str">
        <f t="shared" si="0"/>
        <v/>
      </c>
      <c r="D6" s="566">
        <v>4</v>
      </c>
      <c r="E6" s="562"/>
      <c r="F6" s="563"/>
      <c r="G6" s="563"/>
      <c r="H6" s="114">
        <v>0</v>
      </c>
      <c r="I6" s="563"/>
      <c r="J6" s="563"/>
      <c r="K6" s="563"/>
      <c r="L6" s="564"/>
      <c r="M6" s="564"/>
      <c r="N6" s="565"/>
    </row>
    <row r="7" spans="1:17" ht="16.149999999999999" customHeight="1" x14ac:dyDescent="0.2">
      <c r="A7" s="484" t="s">
        <v>204</v>
      </c>
      <c r="B7" s="560"/>
      <c r="C7" s="71"/>
      <c r="D7" s="566">
        <v>5</v>
      </c>
      <c r="E7" s="562"/>
      <c r="F7" s="563"/>
      <c r="G7" s="563"/>
      <c r="H7" s="114">
        <v>0</v>
      </c>
      <c r="I7" s="563"/>
      <c r="J7" s="563"/>
      <c r="K7" s="563"/>
      <c r="L7" s="564"/>
      <c r="M7" s="564"/>
      <c r="N7" s="565"/>
    </row>
    <row r="8" spans="1:17" ht="16.149999999999999" customHeight="1" x14ac:dyDescent="0.2">
      <c r="A8" s="484" t="s">
        <v>16</v>
      </c>
      <c r="B8" s="560"/>
      <c r="C8" s="71"/>
      <c r="D8" s="566">
        <v>6</v>
      </c>
      <c r="E8" s="562"/>
      <c r="F8" s="563"/>
      <c r="G8" s="563"/>
      <c r="H8" s="114">
        <v>0</v>
      </c>
      <c r="I8" s="563"/>
      <c r="J8" s="563"/>
      <c r="K8" s="563"/>
      <c r="L8" s="564"/>
      <c r="M8" s="564"/>
      <c r="N8" s="565"/>
    </row>
    <row r="9" spans="1:17" ht="16.149999999999999" customHeight="1" x14ac:dyDescent="0.2">
      <c r="A9" s="484" t="s">
        <v>20</v>
      </c>
      <c r="B9" s="560"/>
      <c r="C9" s="71" t="str">
        <f>C6</f>
        <v/>
      </c>
      <c r="D9" s="566">
        <v>7</v>
      </c>
      <c r="E9" s="562"/>
      <c r="F9" s="563"/>
      <c r="G9" s="563"/>
      <c r="H9" s="114">
        <v>0</v>
      </c>
      <c r="I9" s="563"/>
      <c r="J9" s="563"/>
      <c r="K9" s="563"/>
      <c r="L9" s="564"/>
      <c r="M9" s="564"/>
      <c r="N9" s="565"/>
    </row>
    <row r="10" spans="1:17" ht="16.149999999999999" customHeight="1" x14ac:dyDescent="0.2">
      <c r="A10" s="484" t="s">
        <v>215</v>
      </c>
      <c r="B10" s="560"/>
      <c r="C10" s="71"/>
      <c r="D10" s="566">
        <v>8</v>
      </c>
      <c r="E10" s="562"/>
      <c r="F10" s="563"/>
      <c r="G10" s="563"/>
      <c r="H10" s="114">
        <v>0</v>
      </c>
      <c r="I10" s="563"/>
      <c r="J10" s="563"/>
      <c r="K10" s="563"/>
      <c r="L10" s="564"/>
      <c r="M10" s="564"/>
      <c r="N10" s="565"/>
    </row>
    <row r="11" spans="1:17" ht="16.149999999999999" customHeight="1" x14ac:dyDescent="0.2">
      <c r="A11" s="484" t="s">
        <v>5</v>
      </c>
      <c r="B11" s="560"/>
      <c r="C11" s="71"/>
      <c r="D11" s="566">
        <v>9</v>
      </c>
      <c r="E11" s="562"/>
      <c r="F11" s="563"/>
      <c r="G11" s="563"/>
      <c r="H11" s="114">
        <v>0</v>
      </c>
      <c r="I11" s="563"/>
      <c r="J11" s="563"/>
      <c r="K11" s="563"/>
      <c r="L11" s="564"/>
      <c r="M11" s="564"/>
      <c r="N11" s="565"/>
    </row>
    <row r="12" spans="1:17" ht="16.149999999999999" customHeight="1" x14ac:dyDescent="0.2">
      <c r="A12" s="487" t="s">
        <v>180</v>
      </c>
      <c r="B12" s="485"/>
      <c r="C12" s="534"/>
      <c r="D12" s="41">
        <v>10</v>
      </c>
      <c r="E12" s="504"/>
      <c r="F12" s="505"/>
      <c r="G12" s="505"/>
      <c r="H12" s="508">
        <f>SUM(H6:H10)</f>
        <v>0</v>
      </c>
      <c r="I12" s="505"/>
      <c r="J12" s="505"/>
      <c r="K12" s="505"/>
      <c r="L12" s="506"/>
      <c r="M12" s="506"/>
      <c r="N12" s="507"/>
    </row>
    <row r="13" spans="1:17" ht="16.149999999999999" customHeight="1" x14ac:dyDescent="0.2">
      <c r="A13" s="488" t="s">
        <v>33</v>
      </c>
      <c r="B13" s="560"/>
      <c r="C13" s="71" t="str">
        <f>C9</f>
        <v/>
      </c>
      <c r="D13" s="566">
        <v>11</v>
      </c>
      <c r="E13" s="562"/>
      <c r="F13" s="563"/>
      <c r="G13" s="563"/>
      <c r="H13" s="509"/>
      <c r="I13" s="563"/>
      <c r="J13" s="563"/>
      <c r="K13" s="563"/>
      <c r="L13" s="564"/>
      <c r="M13" s="564"/>
      <c r="N13" s="565"/>
    </row>
    <row r="14" spans="1:17" ht="16.149999999999999" customHeight="1" x14ac:dyDescent="0.2">
      <c r="A14" s="490" t="s">
        <v>31</v>
      </c>
      <c r="B14" s="560"/>
      <c r="C14" s="71" t="str">
        <f t="shared" si="0"/>
        <v/>
      </c>
      <c r="D14" s="566">
        <v>12</v>
      </c>
      <c r="E14" s="562"/>
      <c r="F14" s="563"/>
      <c r="G14" s="563"/>
      <c r="H14" s="509"/>
      <c r="I14" s="563"/>
      <c r="J14" s="563"/>
      <c r="K14" s="563"/>
      <c r="L14" s="564"/>
      <c r="M14" s="564"/>
      <c r="N14" s="565"/>
    </row>
    <row r="15" spans="1:17" ht="16.149999999999999" customHeight="1" x14ac:dyDescent="0.2">
      <c r="A15" s="489" t="s">
        <v>32</v>
      </c>
      <c r="B15" s="560"/>
      <c r="C15" s="71" t="str">
        <f t="shared" si="0"/>
        <v/>
      </c>
      <c r="D15" s="566">
        <v>13</v>
      </c>
      <c r="E15" s="562"/>
      <c r="F15" s="563"/>
      <c r="G15" s="563"/>
      <c r="H15" s="114">
        <v>0</v>
      </c>
      <c r="I15" s="563"/>
      <c r="J15" s="563"/>
      <c r="K15" s="563"/>
      <c r="L15" s="564"/>
      <c r="M15" s="564"/>
      <c r="N15" s="565"/>
    </row>
    <row r="16" spans="1:17" ht="16.149999999999999" customHeight="1" x14ac:dyDescent="0.2">
      <c r="A16" s="489" t="s">
        <v>34</v>
      </c>
      <c r="B16" s="560"/>
      <c r="C16" s="71" t="str">
        <f t="shared" si="0"/>
        <v/>
      </c>
      <c r="D16" s="561">
        <v>14</v>
      </c>
      <c r="E16" s="562"/>
      <c r="F16" s="563"/>
      <c r="G16" s="563"/>
      <c r="H16" s="114">
        <v>0</v>
      </c>
      <c r="I16" s="563"/>
      <c r="J16" s="563"/>
      <c r="K16" s="563"/>
      <c r="L16" s="564"/>
      <c r="M16" s="564"/>
      <c r="N16" s="565"/>
    </row>
    <row r="17" spans="1:14" ht="16.149999999999999" customHeight="1" x14ac:dyDescent="0.2">
      <c r="A17" s="489" t="s">
        <v>78</v>
      </c>
      <c r="B17" s="560"/>
      <c r="C17" s="71" t="str">
        <f t="shared" si="0"/>
        <v/>
      </c>
      <c r="D17" s="561">
        <v>15</v>
      </c>
      <c r="E17" s="562"/>
      <c r="F17" s="563"/>
      <c r="G17" s="563"/>
      <c r="H17" s="114">
        <v>0</v>
      </c>
      <c r="I17" s="563"/>
      <c r="J17" s="563"/>
      <c r="K17" s="563"/>
      <c r="L17" s="564"/>
      <c r="M17" s="564"/>
      <c r="N17" s="565"/>
    </row>
    <row r="18" spans="1:14" ht="16.149999999999999" customHeight="1" x14ac:dyDescent="0.2">
      <c r="A18" s="490" t="s">
        <v>60</v>
      </c>
      <c r="B18" s="560"/>
      <c r="C18" s="71" t="str">
        <f t="shared" si="0"/>
        <v/>
      </c>
      <c r="D18" s="561">
        <v>16</v>
      </c>
      <c r="E18" s="562"/>
      <c r="F18" s="563"/>
      <c r="G18" s="563"/>
      <c r="H18" s="509"/>
      <c r="I18" s="563"/>
      <c r="J18" s="563"/>
      <c r="K18" s="563"/>
      <c r="L18" s="564"/>
      <c r="M18" s="564"/>
      <c r="N18" s="565"/>
    </row>
    <row r="19" spans="1:14" ht="16.149999999999999" customHeight="1" x14ac:dyDescent="0.2">
      <c r="A19" s="484" t="s">
        <v>122</v>
      </c>
      <c r="B19" s="560"/>
      <c r="C19" s="71" t="str">
        <f t="shared" si="0"/>
        <v/>
      </c>
      <c r="D19" s="561">
        <v>17</v>
      </c>
      <c r="E19" s="562"/>
      <c r="F19" s="563"/>
      <c r="G19" s="563"/>
      <c r="H19" s="114">
        <v>0</v>
      </c>
      <c r="I19" s="563"/>
      <c r="J19" s="563"/>
      <c r="K19" s="563"/>
      <c r="L19" s="564"/>
      <c r="M19" s="564"/>
      <c r="N19" s="565"/>
    </row>
    <row r="20" spans="1:14" ht="16.149999999999999" customHeight="1" x14ac:dyDescent="0.2">
      <c r="A20" s="484" t="s">
        <v>123</v>
      </c>
      <c r="B20" s="560"/>
      <c r="C20" s="71" t="str">
        <f t="shared" si="0"/>
        <v/>
      </c>
      <c r="D20" s="561">
        <v>18</v>
      </c>
      <c r="E20" s="562"/>
      <c r="F20" s="563"/>
      <c r="G20" s="563"/>
      <c r="H20" s="114">
        <v>0</v>
      </c>
      <c r="I20" s="563"/>
      <c r="J20" s="563"/>
      <c r="K20" s="563"/>
      <c r="L20" s="564"/>
      <c r="M20" s="564"/>
      <c r="N20" s="565"/>
    </row>
    <row r="21" spans="1:14" ht="16.149999999999999" customHeight="1" x14ac:dyDescent="0.2">
      <c r="A21" s="491" t="s">
        <v>221</v>
      </c>
      <c r="B21" s="492"/>
      <c r="C21" s="534" t="str">
        <f t="shared" si="0"/>
        <v/>
      </c>
      <c r="D21" s="41">
        <v>19</v>
      </c>
      <c r="E21" s="510"/>
      <c r="F21" s="511"/>
      <c r="G21" s="511"/>
      <c r="H21" s="512">
        <f>H19+H20</f>
        <v>0</v>
      </c>
      <c r="I21" s="505"/>
      <c r="J21" s="505"/>
      <c r="K21" s="505"/>
      <c r="L21" s="506"/>
      <c r="M21" s="506"/>
      <c r="N21" s="507"/>
    </row>
    <row r="22" spans="1:14" ht="16.149999999999999" customHeight="1" x14ac:dyDescent="0.2">
      <c r="A22" s="493" t="s">
        <v>97</v>
      </c>
      <c r="B22" s="492"/>
      <c r="C22" s="534" t="str">
        <f t="shared" si="0"/>
        <v/>
      </c>
      <c r="D22" s="41">
        <v>20</v>
      </c>
      <c r="E22" s="513"/>
      <c r="F22" s="514"/>
      <c r="G22" s="514"/>
      <c r="H22" s="514">
        <f>H17+H21</f>
        <v>0</v>
      </c>
      <c r="I22" s="505"/>
      <c r="J22" s="505"/>
      <c r="K22" s="505"/>
      <c r="L22" s="506"/>
      <c r="M22" s="506"/>
      <c r="N22" s="507"/>
    </row>
    <row r="23" spans="1:14" ht="16.149999999999999" customHeight="1" x14ac:dyDescent="0.2">
      <c r="A23" s="494"/>
      <c r="B23" s="560"/>
      <c r="C23" s="71"/>
      <c r="D23" s="561">
        <v>21</v>
      </c>
      <c r="E23" s="562"/>
      <c r="F23" s="563"/>
      <c r="G23" s="563"/>
      <c r="H23" s="563"/>
      <c r="I23" s="563"/>
      <c r="J23" s="563"/>
      <c r="K23" s="563"/>
      <c r="L23" s="564"/>
      <c r="M23" s="564"/>
      <c r="N23" s="565"/>
    </row>
    <row r="24" spans="1:14" ht="16.149999999999999" customHeight="1" x14ac:dyDescent="0.2">
      <c r="A24" s="494"/>
      <c r="B24" s="560"/>
      <c r="C24" s="71"/>
      <c r="D24" s="561">
        <v>22</v>
      </c>
      <c r="E24" s="562"/>
      <c r="F24" s="563"/>
      <c r="G24" s="563"/>
      <c r="H24" s="563"/>
      <c r="I24" s="563"/>
      <c r="J24" s="563"/>
      <c r="K24" s="563"/>
      <c r="L24" s="564"/>
      <c r="M24" s="564"/>
      <c r="N24" s="565"/>
    </row>
    <row r="25" spans="1:14" ht="16.149999999999999" customHeight="1" x14ac:dyDescent="0.2">
      <c r="A25" s="488" t="s">
        <v>222</v>
      </c>
      <c r="B25" s="560"/>
      <c r="C25" s="71" t="str">
        <f>C22</f>
        <v/>
      </c>
      <c r="D25" s="566">
        <v>23</v>
      </c>
      <c r="E25" s="567"/>
      <c r="F25" s="568"/>
      <c r="G25" s="568"/>
      <c r="H25" s="509"/>
      <c r="I25" s="563"/>
      <c r="J25" s="563"/>
      <c r="K25" s="563"/>
      <c r="L25" s="564"/>
      <c r="M25" s="564"/>
      <c r="N25" s="565"/>
    </row>
    <row r="26" spans="1:14" ht="16.149999999999999" customHeight="1" x14ac:dyDescent="0.2">
      <c r="A26" s="490" t="s">
        <v>31</v>
      </c>
      <c r="B26" s="560"/>
      <c r="C26" s="71"/>
      <c r="D26" s="566">
        <v>24</v>
      </c>
      <c r="E26" s="562"/>
      <c r="F26" s="563"/>
      <c r="G26" s="563"/>
      <c r="H26" s="509"/>
      <c r="I26" s="563"/>
      <c r="J26" s="563"/>
      <c r="K26" s="563"/>
      <c r="L26" s="564"/>
      <c r="M26" s="564"/>
      <c r="N26" s="565"/>
    </row>
    <row r="27" spans="1:14" ht="16.149999999999999" customHeight="1" x14ac:dyDescent="0.2">
      <c r="A27" s="484" t="s">
        <v>17</v>
      </c>
      <c r="B27" s="560"/>
      <c r="C27" s="71" t="str">
        <f>C25</f>
        <v/>
      </c>
      <c r="D27" s="561">
        <v>25</v>
      </c>
      <c r="E27" s="562"/>
      <c r="F27" s="563"/>
      <c r="G27" s="563"/>
      <c r="H27" s="114">
        <v>0</v>
      </c>
      <c r="I27" s="563"/>
      <c r="J27" s="563"/>
      <c r="K27" s="563"/>
      <c r="L27" s="564"/>
      <c r="M27" s="564"/>
      <c r="N27" s="565"/>
    </row>
    <row r="28" spans="1:14" ht="16.149999999999999" customHeight="1" x14ac:dyDescent="0.2">
      <c r="A28" s="484" t="s">
        <v>59</v>
      </c>
      <c r="B28" s="560"/>
      <c r="C28" s="71" t="str">
        <f t="shared" si="0"/>
        <v/>
      </c>
      <c r="D28" s="566">
        <v>26</v>
      </c>
      <c r="E28" s="569"/>
      <c r="F28" s="563"/>
      <c r="G28" s="563"/>
      <c r="H28" s="114">
        <v>0</v>
      </c>
      <c r="I28" s="563"/>
      <c r="J28" s="563"/>
      <c r="K28" s="563"/>
      <c r="L28" s="564"/>
      <c r="M28" s="564"/>
      <c r="N28" s="565"/>
    </row>
    <row r="29" spans="1:14" ht="16.149999999999999" customHeight="1" x14ac:dyDescent="0.2">
      <c r="A29" s="495" t="s">
        <v>40</v>
      </c>
      <c r="B29" s="560"/>
      <c r="C29" s="71" t="str">
        <f t="shared" si="0"/>
        <v/>
      </c>
      <c r="D29" s="566">
        <v>27</v>
      </c>
      <c r="E29" s="569"/>
      <c r="F29" s="563"/>
      <c r="G29" s="563"/>
      <c r="H29" s="114">
        <v>0</v>
      </c>
      <c r="I29" s="563"/>
      <c r="J29" s="563"/>
      <c r="K29" s="563"/>
      <c r="L29" s="564"/>
      <c r="M29" s="564"/>
      <c r="N29" s="565"/>
    </row>
    <row r="30" spans="1:14" ht="16.149999999999999" customHeight="1" x14ac:dyDescent="0.2">
      <c r="A30" s="495" t="s">
        <v>37</v>
      </c>
      <c r="B30" s="560"/>
      <c r="C30" s="71" t="str">
        <f t="shared" si="0"/>
        <v/>
      </c>
      <c r="D30" s="566">
        <v>28</v>
      </c>
      <c r="E30" s="569"/>
      <c r="F30" s="563"/>
      <c r="G30" s="563"/>
      <c r="H30" s="114">
        <v>0</v>
      </c>
      <c r="I30" s="563"/>
      <c r="J30" s="563"/>
      <c r="K30" s="563"/>
      <c r="L30" s="564"/>
      <c r="M30" s="564"/>
      <c r="N30" s="565"/>
    </row>
    <row r="31" spans="1:14" ht="16.149999999999999" customHeight="1" x14ac:dyDescent="0.2">
      <c r="A31" s="495" t="s">
        <v>46</v>
      </c>
      <c r="B31" s="560"/>
      <c r="C31" s="71" t="str">
        <f t="shared" si="0"/>
        <v/>
      </c>
      <c r="D31" s="561">
        <v>29</v>
      </c>
      <c r="E31" s="569"/>
      <c r="F31" s="563"/>
      <c r="G31" s="563"/>
      <c r="H31" s="114">
        <v>0</v>
      </c>
      <c r="I31" s="563"/>
      <c r="J31" s="563"/>
      <c r="K31" s="563"/>
      <c r="L31" s="564"/>
      <c r="M31" s="564"/>
      <c r="N31" s="565"/>
    </row>
    <row r="32" spans="1:14" ht="16.149999999999999" customHeight="1" x14ac:dyDescent="0.2">
      <c r="A32" s="495" t="s">
        <v>38</v>
      </c>
      <c r="B32" s="560"/>
      <c r="C32" s="71" t="str">
        <f t="shared" si="0"/>
        <v/>
      </c>
      <c r="D32" s="561">
        <v>30</v>
      </c>
      <c r="E32" s="569"/>
      <c r="F32" s="563"/>
      <c r="G32" s="563"/>
      <c r="H32" s="114">
        <v>0</v>
      </c>
      <c r="I32" s="563"/>
      <c r="J32" s="563"/>
      <c r="K32" s="563"/>
      <c r="L32" s="564"/>
      <c r="M32" s="564"/>
      <c r="N32" s="565"/>
    </row>
    <row r="33" spans="1:14" ht="16.149999999999999" customHeight="1" x14ac:dyDescent="0.2">
      <c r="A33" s="495"/>
      <c r="B33" s="560"/>
      <c r="C33" s="71"/>
      <c r="D33" s="561">
        <v>31</v>
      </c>
      <c r="E33" s="569"/>
      <c r="F33" s="563"/>
      <c r="G33" s="563"/>
      <c r="H33" s="568"/>
      <c r="I33" s="563"/>
      <c r="J33" s="563"/>
      <c r="K33" s="563"/>
      <c r="L33" s="564"/>
      <c r="M33" s="564"/>
      <c r="N33" s="565"/>
    </row>
    <row r="34" spans="1:14" ht="16.149999999999999" customHeight="1" x14ac:dyDescent="0.2">
      <c r="A34" s="495"/>
      <c r="B34" s="560"/>
      <c r="C34" s="71"/>
      <c r="D34" s="561">
        <v>32</v>
      </c>
      <c r="E34" s="569"/>
      <c r="F34" s="563"/>
      <c r="G34" s="563"/>
      <c r="H34" s="568"/>
      <c r="I34" s="563"/>
      <c r="J34" s="563"/>
      <c r="K34" s="563"/>
      <c r="L34" s="564"/>
      <c r="M34" s="564"/>
      <c r="N34" s="565"/>
    </row>
    <row r="35" spans="1:14" ht="16.149999999999999" customHeight="1" x14ac:dyDescent="0.2">
      <c r="A35" s="490" t="s">
        <v>60</v>
      </c>
      <c r="B35" s="560"/>
      <c r="C35" s="71" t="str">
        <f>C32</f>
        <v/>
      </c>
      <c r="D35" s="561">
        <v>33</v>
      </c>
      <c r="E35" s="569"/>
      <c r="F35" s="563"/>
      <c r="G35" s="563"/>
      <c r="H35" s="509"/>
      <c r="I35" s="563"/>
      <c r="J35" s="563"/>
      <c r="K35" s="563"/>
      <c r="L35" s="564"/>
      <c r="M35" s="564"/>
      <c r="N35" s="565"/>
    </row>
    <row r="36" spans="1:14" ht="16.149999999999999" customHeight="1" x14ac:dyDescent="0.2">
      <c r="A36" s="496" t="s">
        <v>17</v>
      </c>
      <c r="B36" s="560"/>
      <c r="C36" s="71" t="str">
        <f t="shared" si="0"/>
        <v/>
      </c>
      <c r="D36" s="561">
        <v>34</v>
      </c>
      <c r="E36" s="569"/>
      <c r="F36" s="563"/>
      <c r="G36" s="563"/>
      <c r="H36" s="114">
        <v>0</v>
      </c>
      <c r="I36" s="563"/>
      <c r="J36" s="563"/>
      <c r="K36" s="563"/>
      <c r="L36" s="564"/>
      <c r="M36" s="564"/>
      <c r="N36" s="565"/>
    </row>
    <row r="37" spans="1:14" ht="16.149999999999999" customHeight="1" x14ac:dyDescent="0.2">
      <c r="A37" s="496" t="s">
        <v>118</v>
      </c>
      <c r="B37" s="560"/>
      <c r="C37" s="71" t="str">
        <f t="shared" si="0"/>
        <v/>
      </c>
      <c r="D37" s="561">
        <v>35</v>
      </c>
      <c r="E37" s="569"/>
      <c r="F37" s="563"/>
      <c r="G37" s="563"/>
      <c r="H37" s="114">
        <v>0</v>
      </c>
      <c r="I37" s="563"/>
      <c r="J37" s="563"/>
      <c r="K37" s="563"/>
      <c r="L37" s="564"/>
      <c r="M37" s="564"/>
      <c r="N37" s="565"/>
    </row>
    <row r="38" spans="1:14" ht="16.149999999999999" customHeight="1" x14ac:dyDescent="0.2">
      <c r="A38" s="496" t="s">
        <v>119</v>
      </c>
      <c r="B38" s="560"/>
      <c r="C38" s="71" t="str">
        <f t="shared" si="0"/>
        <v/>
      </c>
      <c r="D38" s="561">
        <v>36</v>
      </c>
      <c r="E38" s="569"/>
      <c r="F38" s="563"/>
      <c r="G38" s="563"/>
      <c r="H38" s="114">
        <v>0</v>
      </c>
      <c r="I38" s="563"/>
      <c r="J38" s="563"/>
      <c r="K38" s="563"/>
      <c r="L38" s="564"/>
      <c r="M38" s="564"/>
      <c r="N38" s="565"/>
    </row>
    <row r="39" spans="1:14" ht="16.149999999999999" customHeight="1" x14ac:dyDescent="0.2">
      <c r="A39" s="497" t="s">
        <v>248</v>
      </c>
      <c r="B39" s="560"/>
      <c r="C39" s="71"/>
      <c r="D39" s="561">
        <v>37</v>
      </c>
      <c r="E39" s="569"/>
      <c r="F39" s="563"/>
      <c r="G39" s="563"/>
      <c r="H39" s="114">
        <v>0</v>
      </c>
      <c r="I39" s="563"/>
      <c r="J39" s="563"/>
      <c r="K39" s="563"/>
      <c r="L39" s="564"/>
      <c r="M39" s="564"/>
      <c r="N39" s="565"/>
    </row>
    <row r="40" spans="1:14" ht="16.149999999999999" customHeight="1" x14ac:dyDescent="0.2">
      <c r="A40" s="491" t="s">
        <v>59</v>
      </c>
      <c r="B40" s="485"/>
      <c r="C40" s="534"/>
      <c r="D40" s="41">
        <v>38</v>
      </c>
      <c r="E40" s="517"/>
      <c r="F40" s="518"/>
      <c r="G40" s="518"/>
      <c r="H40" s="519">
        <f>SUM(H37:H38)</f>
        <v>0</v>
      </c>
      <c r="I40" s="505"/>
      <c r="J40" s="505"/>
      <c r="K40" s="505"/>
      <c r="L40" s="506"/>
      <c r="M40" s="506"/>
      <c r="N40" s="507"/>
    </row>
    <row r="41" spans="1:14" ht="16.149999999999999" customHeight="1" x14ac:dyDescent="0.2">
      <c r="A41" s="496" t="s">
        <v>40</v>
      </c>
      <c r="B41" s="560"/>
      <c r="C41" s="71" t="str">
        <f>C38</f>
        <v/>
      </c>
      <c r="D41" s="561">
        <v>39</v>
      </c>
      <c r="E41" s="569"/>
      <c r="F41" s="563"/>
      <c r="G41" s="563"/>
      <c r="H41" s="114">
        <v>0</v>
      </c>
      <c r="I41" s="563"/>
      <c r="J41" s="563"/>
      <c r="K41" s="563"/>
      <c r="L41" s="564"/>
      <c r="M41" s="564"/>
      <c r="N41" s="565"/>
    </row>
    <row r="42" spans="1:14" ht="16.149999999999999" customHeight="1" x14ac:dyDescent="0.2">
      <c r="A42" s="496" t="s">
        <v>37</v>
      </c>
      <c r="B42" s="560"/>
      <c r="C42" s="71"/>
      <c r="D42" s="561">
        <v>40</v>
      </c>
      <c r="E42" s="569"/>
      <c r="F42" s="563"/>
      <c r="G42" s="563"/>
      <c r="H42" s="114">
        <v>0</v>
      </c>
      <c r="I42" s="563"/>
      <c r="J42" s="563"/>
      <c r="K42" s="563"/>
      <c r="L42" s="564"/>
      <c r="M42" s="564"/>
      <c r="N42" s="565"/>
    </row>
    <row r="43" spans="1:14" ht="16.149999999999999" customHeight="1" x14ac:dyDescent="0.2">
      <c r="A43" s="496" t="s">
        <v>46</v>
      </c>
      <c r="B43" s="560"/>
      <c r="C43" s="71"/>
      <c r="D43" s="561">
        <v>41</v>
      </c>
      <c r="E43" s="569"/>
      <c r="F43" s="563"/>
      <c r="G43" s="563"/>
      <c r="H43" s="114">
        <v>0</v>
      </c>
      <c r="I43" s="563"/>
      <c r="J43" s="563"/>
      <c r="K43" s="563"/>
      <c r="L43" s="564"/>
      <c r="M43" s="564"/>
      <c r="N43" s="565"/>
    </row>
    <row r="44" spans="1:14" ht="16.149999999999999" customHeight="1" x14ac:dyDescent="0.2">
      <c r="A44" s="496" t="s">
        <v>120</v>
      </c>
      <c r="B44" s="560"/>
      <c r="C44" s="71"/>
      <c r="D44" s="561">
        <v>42</v>
      </c>
      <c r="E44" s="569"/>
      <c r="F44" s="563"/>
      <c r="G44" s="563"/>
      <c r="H44" s="114">
        <v>0</v>
      </c>
      <c r="I44" s="563"/>
      <c r="J44" s="563"/>
      <c r="K44" s="563"/>
      <c r="L44" s="564"/>
      <c r="M44" s="564"/>
      <c r="N44" s="565"/>
    </row>
    <row r="45" spans="1:14" ht="16.149999999999999" customHeight="1" x14ac:dyDescent="0.2">
      <c r="A45" s="496" t="s">
        <v>121</v>
      </c>
      <c r="B45" s="560"/>
      <c r="C45" s="71"/>
      <c r="D45" s="561">
        <v>43</v>
      </c>
      <c r="E45" s="569"/>
      <c r="F45" s="563"/>
      <c r="G45" s="563"/>
      <c r="H45" s="114">
        <v>0</v>
      </c>
      <c r="I45" s="563"/>
      <c r="J45" s="563"/>
      <c r="K45" s="563"/>
      <c r="L45" s="564"/>
      <c r="M45" s="564"/>
      <c r="N45" s="565"/>
    </row>
    <row r="46" spans="1:14" ht="16.149999999999999" customHeight="1" x14ac:dyDescent="0.2">
      <c r="A46" s="497" t="s">
        <v>247</v>
      </c>
      <c r="B46" s="560"/>
      <c r="C46" s="71"/>
      <c r="D46" s="561">
        <v>44</v>
      </c>
      <c r="E46" s="569"/>
      <c r="F46" s="563"/>
      <c r="G46" s="563"/>
      <c r="H46" s="114">
        <v>0</v>
      </c>
      <c r="I46" s="563"/>
      <c r="J46" s="563"/>
      <c r="K46" s="563"/>
      <c r="L46" s="564"/>
      <c r="M46" s="564"/>
      <c r="N46" s="565"/>
    </row>
    <row r="47" spans="1:14" ht="16.149999999999999" customHeight="1" x14ac:dyDescent="0.2">
      <c r="A47" s="491" t="s">
        <v>38</v>
      </c>
      <c r="B47" s="485"/>
      <c r="C47" s="534"/>
      <c r="D47" s="41">
        <v>45</v>
      </c>
      <c r="E47" s="517"/>
      <c r="F47" s="518"/>
      <c r="G47" s="518"/>
      <c r="H47" s="518">
        <f>SUM(H44:H45)</f>
        <v>0</v>
      </c>
      <c r="I47" s="505"/>
      <c r="J47" s="505"/>
      <c r="K47" s="505"/>
      <c r="L47" s="506"/>
      <c r="M47" s="506"/>
      <c r="N47" s="507"/>
    </row>
    <row r="48" spans="1:14" ht="16.149999999999999" customHeight="1" x14ac:dyDescent="0.2">
      <c r="A48" s="488"/>
      <c r="B48" s="560"/>
      <c r="C48" s="71"/>
      <c r="D48" s="561">
        <v>46</v>
      </c>
      <c r="E48" s="569"/>
      <c r="F48" s="563"/>
      <c r="G48" s="563"/>
      <c r="H48" s="563"/>
      <c r="I48" s="563"/>
      <c r="J48" s="563"/>
      <c r="K48" s="563"/>
      <c r="L48" s="564"/>
      <c r="M48" s="564"/>
      <c r="N48" s="565"/>
    </row>
    <row r="49" spans="1:17" ht="16.149999999999999" customHeight="1" x14ac:dyDescent="0.2">
      <c r="A49" s="487" t="s">
        <v>17</v>
      </c>
      <c r="B49" s="485"/>
      <c r="C49" s="534" t="str">
        <f>C41</f>
        <v/>
      </c>
      <c r="D49" s="41">
        <v>47</v>
      </c>
      <c r="E49" s="520"/>
      <c r="F49" s="508"/>
      <c r="G49" s="508"/>
      <c r="H49" s="508">
        <f>H27+H36</f>
        <v>0</v>
      </c>
      <c r="I49" s="505"/>
      <c r="J49" s="505"/>
      <c r="K49" s="505"/>
      <c r="L49" s="506"/>
      <c r="M49" s="506"/>
      <c r="N49" s="507"/>
    </row>
    <row r="50" spans="1:17" ht="16.149999999999999" customHeight="1" x14ac:dyDescent="0.2">
      <c r="A50" s="487" t="s">
        <v>59</v>
      </c>
      <c r="B50" s="485"/>
      <c r="C50" s="534"/>
      <c r="D50" s="41">
        <v>48</v>
      </c>
      <c r="E50" s="520"/>
      <c r="F50" s="508"/>
      <c r="G50" s="508"/>
      <c r="H50" s="508">
        <f>H28+H40</f>
        <v>0</v>
      </c>
      <c r="I50" s="505"/>
      <c r="J50" s="505"/>
      <c r="K50" s="505"/>
      <c r="L50" s="506"/>
      <c r="M50" s="506"/>
      <c r="N50" s="507"/>
    </row>
    <row r="51" spans="1:17" ht="16.149999999999999" customHeight="1" x14ac:dyDescent="0.2">
      <c r="A51" s="498" t="s">
        <v>40</v>
      </c>
      <c r="B51" s="485"/>
      <c r="C51" s="534"/>
      <c r="D51" s="41">
        <v>49</v>
      </c>
      <c r="E51" s="520"/>
      <c r="F51" s="508"/>
      <c r="G51" s="508"/>
      <c r="H51" s="508">
        <f>H29+H41</f>
        <v>0</v>
      </c>
      <c r="I51" s="505"/>
      <c r="J51" s="505"/>
      <c r="K51" s="505"/>
      <c r="L51" s="506"/>
      <c r="M51" s="506"/>
      <c r="N51" s="507"/>
    </row>
    <row r="52" spans="1:17" ht="16.149999999999999" customHeight="1" x14ac:dyDescent="0.2">
      <c r="A52" s="498" t="s">
        <v>37</v>
      </c>
      <c r="B52" s="485"/>
      <c r="C52" s="534"/>
      <c r="D52" s="41">
        <v>50</v>
      </c>
      <c r="E52" s="520"/>
      <c r="F52" s="508"/>
      <c r="G52" s="508"/>
      <c r="H52" s="508">
        <f>H30+H42</f>
        <v>0</v>
      </c>
      <c r="I52" s="505"/>
      <c r="J52" s="505"/>
      <c r="K52" s="505"/>
      <c r="L52" s="506"/>
      <c r="M52" s="506"/>
      <c r="N52" s="507"/>
    </row>
    <row r="53" spans="1:17" ht="16.149999999999999" customHeight="1" x14ac:dyDescent="0.2">
      <c r="A53" s="498" t="s">
        <v>46</v>
      </c>
      <c r="B53" s="485"/>
      <c r="C53" s="534" t="str">
        <f>C49</f>
        <v/>
      </c>
      <c r="D53" s="41">
        <v>51</v>
      </c>
      <c r="E53" s="520"/>
      <c r="F53" s="508"/>
      <c r="G53" s="508"/>
      <c r="H53" s="508">
        <f>H31+H43</f>
        <v>0</v>
      </c>
      <c r="I53" s="505"/>
      <c r="J53" s="505"/>
      <c r="K53" s="505"/>
      <c r="L53" s="506"/>
      <c r="M53" s="506"/>
      <c r="N53" s="507"/>
    </row>
    <row r="54" spans="1:17" ht="16.149999999999999" customHeight="1" x14ac:dyDescent="0.2">
      <c r="A54" s="498" t="s">
        <v>38</v>
      </c>
      <c r="B54" s="485"/>
      <c r="C54" s="534"/>
      <c r="D54" s="41">
        <v>52</v>
      </c>
      <c r="E54" s="520"/>
      <c r="F54" s="508"/>
      <c r="G54" s="508"/>
      <c r="H54" s="508">
        <f>H32+H47</f>
        <v>0</v>
      </c>
      <c r="I54" s="505"/>
      <c r="J54" s="505"/>
      <c r="K54" s="505"/>
      <c r="L54" s="506"/>
      <c r="M54" s="506"/>
      <c r="N54" s="507"/>
    </row>
    <row r="55" spans="1:17" ht="16.149999999999999" customHeight="1" x14ac:dyDescent="0.2">
      <c r="A55" s="496"/>
      <c r="B55" s="485"/>
      <c r="C55" s="534"/>
      <c r="D55" s="41">
        <v>53</v>
      </c>
      <c r="E55" s="520"/>
      <c r="F55" s="508"/>
      <c r="G55" s="508"/>
      <c r="H55" s="571"/>
      <c r="I55" s="505"/>
      <c r="J55" s="505"/>
      <c r="K55" s="505"/>
      <c r="L55" s="506"/>
      <c r="M55" s="506"/>
      <c r="N55" s="507"/>
    </row>
    <row r="56" spans="1:17" ht="18" customHeight="1" thickBot="1" x14ac:dyDescent="0.25">
      <c r="A56" s="1128" t="s">
        <v>269</v>
      </c>
      <c r="B56" s="1129"/>
      <c r="C56" s="544" t="e">
        <f>#REF!</f>
        <v>#REF!</v>
      </c>
      <c r="D56" s="80">
        <v>99</v>
      </c>
      <c r="E56" s="521">
        <v>99</v>
      </c>
      <c r="F56" s="522">
        <f>SUM(F3:F55)</f>
        <v>0</v>
      </c>
      <c r="G56" s="522">
        <f>SUM(G3:G55)</f>
        <v>0</v>
      </c>
      <c r="H56" s="522">
        <f>H4+H5+H6+H9+H15+H16+H22+H49+H50+H51+H52+H53+H54+H55</f>
        <v>0</v>
      </c>
      <c r="I56" s="522">
        <f t="shared" ref="I56:N56" si="1">SUM(I3:I55)</f>
        <v>0</v>
      </c>
      <c r="J56" s="522">
        <f t="shared" si="1"/>
        <v>0</v>
      </c>
      <c r="K56" s="522">
        <f t="shared" si="1"/>
        <v>0</v>
      </c>
      <c r="L56" s="522">
        <f t="shared" si="1"/>
        <v>0</v>
      </c>
      <c r="M56" s="522">
        <f t="shared" si="1"/>
        <v>0</v>
      </c>
      <c r="N56" s="523">
        <f t="shared" si="1"/>
        <v>0</v>
      </c>
    </row>
    <row r="57" spans="1:17" s="313" customFormat="1" ht="18" customHeight="1" thickTop="1" x14ac:dyDescent="0.2">
      <c r="A57" s="306" t="s">
        <v>190</v>
      </c>
      <c r="B57" s="306"/>
      <c r="C57" s="307"/>
      <c r="D57" s="308"/>
      <c r="E57" s="309"/>
      <c r="F57" s="310"/>
      <c r="G57" s="310"/>
      <c r="H57" s="310"/>
      <c r="I57" s="310"/>
      <c r="J57" s="310"/>
      <c r="K57" s="310"/>
      <c r="L57" s="310"/>
      <c r="M57" s="310"/>
      <c r="N57" s="310"/>
    </row>
    <row r="58" spans="1:17" s="39" customFormat="1" ht="18" customHeight="1" x14ac:dyDescent="0.2">
      <c r="A58" s="318" t="s">
        <v>249</v>
      </c>
      <c r="B58" s="318"/>
      <c r="C58" s="318"/>
      <c r="D58" s="318"/>
      <c r="E58" s="318"/>
      <c r="F58" s="318"/>
      <c r="G58" s="318"/>
      <c r="H58" s="582"/>
      <c r="I58" s="318"/>
      <c r="J58" s="318"/>
      <c r="K58" s="318"/>
      <c r="L58" s="318"/>
      <c r="M58" s="318"/>
      <c r="N58" s="318"/>
      <c r="O58" s="318"/>
      <c r="P58" s="318"/>
      <c r="Q58" s="69"/>
    </row>
    <row r="59" spans="1:17" s="313" customFormat="1" ht="18" customHeight="1" x14ac:dyDescent="0.2">
      <c r="A59" s="89" t="s">
        <v>232</v>
      </c>
      <c r="B59" s="89"/>
      <c r="C59" s="312"/>
      <c r="H59" s="583"/>
    </row>
    <row r="60" spans="1:17" ht="18" customHeight="1" x14ac:dyDescent="0.2">
      <c r="A60" s="89" t="s">
        <v>233</v>
      </c>
      <c r="B60" s="89"/>
    </row>
    <row r="61" spans="1:17" ht="12.75" customHeight="1" x14ac:dyDescent="0.2">
      <c r="A61" s="89"/>
    </row>
    <row r="62" spans="1:17" ht="12.75" customHeight="1" x14ac:dyDescent="0.2">
      <c r="A62" s="89"/>
    </row>
    <row r="63" spans="1:17" ht="12.75" x14ac:dyDescent="0.2">
      <c r="A63" s="94" t="s">
        <v>76</v>
      </c>
    </row>
    <row r="64" spans="1:17" ht="12.75" x14ac:dyDescent="0.2">
      <c r="A64" s="88" t="s">
        <v>225</v>
      </c>
      <c r="B64" s="39"/>
      <c r="C64" s="39"/>
      <c r="D64" s="39"/>
      <c r="E64" s="39"/>
      <c r="F64" s="39"/>
      <c r="H64" s="585"/>
      <c r="I64" s="75"/>
    </row>
  </sheetData>
  <sheetProtection password="CAEB" sheet="1" objects="1" scenarios="1"/>
  <mergeCells count="1">
    <mergeCell ref="A56:B56"/>
  </mergeCells>
  <phoneticPr fontId="2" type="noConversion"/>
  <printOptions horizontalCentered="1" verticalCentered="1"/>
  <pageMargins left="0.39370078740157483" right="0.39370078740157483" top="0.39370078740157483" bottom="0.59055118110236227" header="0.51181102362204722" footer="0.51181102362204722"/>
  <pageSetup paperSize="9" scale="7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>
    <pageSetUpPr fitToPage="1"/>
  </sheetPr>
  <dimension ref="A1:Q59"/>
  <sheetViews>
    <sheetView zoomScale="115" zoomScaleNormal="115" workbookViewId="0">
      <pane xSplit="4" ySplit="3" topLeftCell="E43" activePane="bottomRight" state="frozen"/>
      <selection pane="topRight" activeCell="E1" sqref="E1"/>
      <selection pane="bottomLeft" activeCell="A4" sqref="A4"/>
      <selection pane="bottomRight" activeCell="A52" sqref="A52"/>
    </sheetView>
  </sheetViews>
  <sheetFormatPr defaultColWidth="9.140625" defaultRowHeight="12" x14ac:dyDescent="0.2"/>
  <cols>
    <col min="1" max="1" width="25.7109375" style="73" customWidth="1"/>
    <col min="2" max="2" width="13.7109375" style="73" customWidth="1"/>
    <col min="3" max="3" width="14.28515625" style="73" hidden="1" customWidth="1"/>
    <col min="4" max="4" width="5.5703125" style="70" customWidth="1"/>
    <col min="5" max="5" width="6" style="70" customWidth="1"/>
    <col min="6" max="7" width="9.7109375" style="70" customWidth="1"/>
    <col min="8" max="8" width="10.28515625" style="70" customWidth="1"/>
    <col min="9" max="9" width="9.7109375" style="70" customWidth="1"/>
    <col min="10" max="10" width="9.7109375" style="70" hidden="1" customWidth="1"/>
    <col min="11" max="13" width="9.7109375" style="70" customWidth="1"/>
    <col min="14" max="14" width="5.28515625" style="70" customWidth="1"/>
    <col min="15" max="16384" width="9.140625" style="70"/>
  </cols>
  <sheetData>
    <row r="1" spans="1:17" ht="45" customHeight="1" thickTop="1" x14ac:dyDescent="0.2">
      <c r="A1" s="76" t="s">
        <v>214</v>
      </c>
      <c r="B1" s="81" t="s">
        <v>198</v>
      </c>
      <c r="C1" s="77"/>
      <c r="D1" s="78" t="s">
        <v>48</v>
      </c>
      <c r="E1" s="82" t="s">
        <v>195</v>
      </c>
      <c r="F1" s="82" t="s">
        <v>201</v>
      </c>
      <c r="G1" s="82" t="s">
        <v>202</v>
      </c>
      <c r="H1" s="82" t="s">
        <v>69</v>
      </c>
      <c r="I1" s="82" t="s">
        <v>203</v>
      </c>
      <c r="J1" s="82"/>
      <c r="K1" s="82" t="s">
        <v>234</v>
      </c>
      <c r="L1" s="433" t="s">
        <v>241</v>
      </c>
      <c r="M1" s="433" t="s">
        <v>242</v>
      </c>
      <c r="N1" s="83" t="s">
        <v>231</v>
      </c>
      <c r="O1" s="69"/>
      <c r="P1" s="69"/>
      <c r="Q1" s="69"/>
    </row>
    <row r="2" spans="1:17" ht="24" customHeight="1" thickBot="1" x14ac:dyDescent="0.25">
      <c r="A2" s="85" t="s">
        <v>194</v>
      </c>
      <c r="B2" s="86" t="s">
        <v>196</v>
      </c>
      <c r="C2" s="86"/>
      <c r="D2" s="87" t="s">
        <v>50</v>
      </c>
      <c r="E2" s="58" t="s">
        <v>51</v>
      </c>
      <c r="F2" s="58" t="s">
        <v>52</v>
      </c>
      <c r="G2" s="58" t="s">
        <v>53</v>
      </c>
      <c r="H2" s="58" t="s">
        <v>70</v>
      </c>
      <c r="I2" s="58" t="s">
        <v>71</v>
      </c>
      <c r="J2" s="58" t="s">
        <v>73</v>
      </c>
      <c r="K2" s="58" t="s">
        <v>72</v>
      </c>
      <c r="L2" s="434" t="s">
        <v>73</v>
      </c>
      <c r="M2" s="434" t="s">
        <v>74</v>
      </c>
      <c r="N2" s="59" t="s">
        <v>75</v>
      </c>
    </row>
    <row r="3" spans="1:17" ht="16.149999999999999" customHeight="1" thickBot="1" x14ac:dyDescent="0.25">
      <c r="A3" s="525" t="s">
        <v>98</v>
      </c>
      <c r="B3" s="526"/>
      <c r="C3" s="132" t="str">
        <f>CONCATENATE('[1]úvod '!$K$15,'[1]úvod '!$L$15,'[1]úvod '!$M$15,'[1]úvod '!$N$15,'[1]úvod '!$O$15,'[1]úvod '!$P$15,'[1]úvod '!$Q$15,'[1]úvod '!$R$15)</f>
        <v/>
      </c>
      <c r="D3" s="133">
        <v>0</v>
      </c>
      <c r="E3" s="527"/>
      <c r="F3" s="528">
        <f>'6. modul_1'!F56</f>
        <v>0</v>
      </c>
      <c r="G3" s="528">
        <f>'6. modul_1'!G56</f>
        <v>0</v>
      </c>
      <c r="H3" s="529">
        <f>'6. modul_1'!H56</f>
        <v>0</v>
      </c>
      <c r="I3" s="528">
        <f>'6. modul_1'!I56</f>
        <v>0</v>
      </c>
      <c r="J3" s="528">
        <f>'6. modul_1'!J56</f>
        <v>0</v>
      </c>
      <c r="K3" s="528">
        <f>'6. modul_1'!K56</f>
        <v>0</v>
      </c>
      <c r="L3" s="528">
        <f>'6. modul_1'!L56</f>
        <v>0</v>
      </c>
      <c r="M3" s="528">
        <f>'6. modul_1'!M56</f>
        <v>0</v>
      </c>
      <c r="N3" s="530"/>
    </row>
    <row r="4" spans="1:17" ht="16.149999999999999" customHeight="1" x14ac:dyDescent="0.2">
      <c r="A4" s="488" t="s">
        <v>224</v>
      </c>
      <c r="B4" s="531"/>
      <c r="C4" s="483" t="str">
        <f>C3</f>
        <v/>
      </c>
      <c r="D4" s="84">
        <v>1</v>
      </c>
      <c r="E4" s="532"/>
      <c r="F4" s="533"/>
      <c r="G4" s="533"/>
      <c r="H4" s="501"/>
      <c r="I4" s="500"/>
      <c r="J4" s="500"/>
      <c r="K4" s="500"/>
      <c r="L4" s="502"/>
      <c r="M4" s="502"/>
      <c r="N4" s="503"/>
    </row>
    <row r="5" spans="1:17" ht="16.149999999999999" customHeight="1" x14ac:dyDescent="0.2">
      <c r="A5" s="490" t="s">
        <v>31</v>
      </c>
      <c r="B5" s="485"/>
      <c r="C5" s="534" t="str">
        <f t="shared" ref="C5:C36" si="0">C4</f>
        <v/>
      </c>
      <c r="D5" s="84">
        <v>2</v>
      </c>
      <c r="E5" s="515"/>
      <c r="F5" s="516"/>
      <c r="G5" s="516"/>
      <c r="H5" s="509"/>
      <c r="I5" s="505"/>
      <c r="J5" s="505"/>
      <c r="K5" s="505"/>
      <c r="L5" s="506"/>
      <c r="M5" s="506"/>
      <c r="N5" s="507"/>
    </row>
    <row r="6" spans="1:17" ht="16.149999999999999" customHeight="1" x14ac:dyDescent="0.2">
      <c r="A6" s="496" t="s">
        <v>39</v>
      </c>
      <c r="B6" s="560"/>
      <c r="C6" s="71" t="str">
        <f t="shared" si="0"/>
        <v/>
      </c>
      <c r="D6" s="561">
        <v>3</v>
      </c>
      <c r="E6" s="562"/>
      <c r="F6" s="563"/>
      <c r="G6" s="563"/>
      <c r="H6" s="114">
        <v>0</v>
      </c>
      <c r="I6" s="563"/>
      <c r="J6" s="563"/>
      <c r="K6" s="563"/>
      <c r="L6" s="564"/>
      <c r="M6" s="564"/>
      <c r="N6" s="565"/>
    </row>
    <row r="7" spans="1:17" ht="16.149999999999999" customHeight="1" x14ac:dyDescent="0.2">
      <c r="A7" s="496" t="s">
        <v>44</v>
      </c>
      <c r="B7" s="560"/>
      <c r="C7" s="71" t="str">
        <f t="shared" si="0"/>
        <v/>
      </c>
      <c r="D7" s="566">
        <v>4</v>
      </c>
      <c r="E7" s="562"/>
      <c r="F7" s="563"/>
      <c r="G7" s="563"/>
      <c r="H7" s="114">
        <v>0</v>
      </c>
      <c r="I7" s="563"/>
      <c r="J7" s="563"/>
      <c r="K7" s="563"/>
      <c r="L7" s="564"/>
      <c r="M7" s="564"/>
      <c r="N7" s="565"/>
    </row>
    <row r="8" spans="1:17" ht="16.149999999999999" customHeight="1" x14ac:dyDescent="0.2">
      <c r="A8" s="484" t="s">
        <v>184</v>
      </c>
      <c r="B8" s="560"/>
      <c r="C8" s="71"/>
      <c r="D8" s="566">
        <v>5</v>
      </c>
      <c r="E8" s="562"/>
      <c r="F8" s="563"/>
      <c r="G8" s="563"/>
      <c r="H8" s="114">
        <v>0</v>
      </c>
      <c r="I8" s="563"/>
      <c r="J8" s="563"/>
      <c r="K8" s="563"/>
      <c r="L8" s="564"/>
      <c r="M8" s="564"/>
      <c r="N8" s="565"/>
    </row>
    <row r="9" spans="1:17" ht="16.149999999999999" customHeight="1" x14ac:dyDescent="0.2">
      <c r="A9" s="484" t="s">
        <v>63</v>
      </c>
      <c r="B9" s="560"/>
      <c r="C9" s="71" t="str">
        <f>C7</f>
        <v/>
      </c>
      <c r="D9" s="561">
        <v>6</v>
      </c>
      <c r="E9" s="562"/>
      <c r="F9" s="563"/>
      <c r="G9" s="563"/>
      <c r="H9" s="114">
        <v>0</v>
      </c>
      <c r="I9" s="563"/>
      <c r="J9" s="563"/>
      <c r="K9" s="563"/>
      <c r="L9" s="564"/>
      <c r="M9" s="564"/>
      <c r="N9" s="565"/>
    </row>
    <row r="10" spans="1:17" ht="16.149999999999999" customHeight="1" x14ac:dyDescent="0.2">
      <c r="A10" s="490" t="s">
        <v>60</v>
      </c>
      <c r="B10" s="560"/>
      <c r="C10" s="71" t="str">
        <f t="shared" si="0"/>
        <v/>
      </c>
      <c r="D10" s="566">
        <v>7</v>
      </c>
      <c r="E10" s="562"/>
      <c r="F10" s="563"/>
      <c r="G10" s="563"/>
      <c r="H10" s="509"/>
      <c r="I10" s="563"/>
      <c r="J10" s="563"/>
      <c r="K10" s="563"/>
      <c r="L10" s="564"/>
      <c r="M10" s="564"/>
      <c r="N10" s="565"/>
    </row>
    <row r="11" spans="1:17" ht="16.149999999999999" customHeight="1" x14ac:dyDescent="0.2">
      <c r="A11" s="496" t="s">
        <v>39</v>
      </c>
      <c r="B11" s="560"/>
      <c r="C11" s="71" t="str">
        <f t="shared" si="0"/>
        <v/>
      </c>
      <c r="D11" s="566">
        <v>8</v>
      </c>
      <c r="E11" s="562"/>
      <c r="F11" s="563"/>
      <c r="G11" s="563"/>
      <c r="H11" s="114">
        <v>0</v>
      </c>
      <c r="I11" s="563"/>
      <c r="J11" s="563"/>
      <c r="K11" s="563"/>
      <c r="L11" s="564"/>
      <c r="M11" s="564"/>
      <c r="N11" s="565"/>
    </row>
    <row r="12" spans="1:17" ht="16.149999999999999" customHeight="1" x14ac:dyDescent="0.2">
      <c r="A12" s="496" t="s">
        <v>44</v>
      </c>
      <c r="B12" s="560"/>
      <c r="C12" s="71" t="str">
        <f t="shared" si="0"/>
        <v/>
      </c>
      <c r="D12" s="566">
        <v>9</v>
      </c>
      <c r="E12" s="562"/>
      <c r="F12" s="563"/>
      <c r="G12" s="563"/>
      <c r="H12" s="114">
        <v>0</v>
      </c>
      <c r="I12" s="563"/>
      <c r="J12" s="563"/>
      <c r="K12" s="563"/>
      <c r="L12" s="564"/>
      <c r="M12" s="564"/>
      <c r="N12" s="565"/>
    </row>
    <row r="13" spans="1:17" ht="16.149999999999999" customHeight="1" x14ac:dyDescent="0.2">
      <c r="A13" s="484" t="s">
        <v>184</v>
      </c>
      <c r="B13" s="560"/>
      <c r="C13" s="71" t="str">
        <f t="shared" si="0"/>
        <v/>
      </c>
      <c r="D13" s="561">
        <v>10</v>
      </c>
      <c r="E13" s="562"/>
      <c r="F13" s="563"/>
      <c r="G13" s="563"/>
      <c r="H13" s="114">
        <v>0</v>
      </c>
      <c r="I13" s="563"/>
      <c r="J13" s="563"/>
      <c r="K13" s="563"/>
      <c r="L13" s="564"/>
      <c r="M13" s="564"/>
      <c r="N13" s="565"/>
    </row>
    <row r="14" spans="1:17" ht="16.149999999999999" customHeight="1" x14ac:dyDescent="0.2">
      <c r="A14" s="484" t="s">
        <v>99</v>
      </c>
      <c r="B14" s="560"/>
      <c r="C14" s="71" t="str">
        <f t="shared" si="0"/>
        <v/>
      </c>
      <c r="D14" s="561">
        <v>11</v>
      </c>
      <c r="E14" s="562"/>
      <c r="F14" s="563"/>
      <c r="G14" s="563"/>
      <c r="H14" s="114">
        <v>0</v>
      </c>
      <c r="I14" s="563"/>
      <c r="J14" s="563"/>
      <c r="K14" s="563"/>
      <c r="L14" s="564"/>
      <c r="M14" s="564"/>
      <c r="N14" s="565"/>
    </row>
    <row r="15" spans="1:17" ht="16.149999999999999" customHeight="1" x14ac:dyDescent="0.2">
      <c r="A15" s="484" t="s">
        <v>63</v>
      </c>
      <c r="B15" s="560"/>
      <c r="C15" s="71" t="str">
        <f t="shared" si="0"/>
        <v/>
      </c>
      <c r="D15" s="561">
        <v>12</v>
      </c>
      <c r="E15" s="567"/>
      <c r="F15" s="568"/>
      <c r="G15" s="568"/>
      <c r="H15" s="114">
        <v>0</v>
      </c>
      <c r="I15" s="563"/>
      <c r="J15" s="563"/>
      <c r="K15" s="563"/>
      <c r="L15" s="564"/>
      <c r="M15" s="564"/>
      <c r="N15" s="565"/>
    </row>
    <row r="16" spans="1:17" ht="16.149999999999999" customHeight="1" x14ac:dyDescent="0.2">
      <c r="A16" s="535" t="s">
        <v>39</v>
      </c>
      <c r="B16" s="485"/>
      <c r="C16" s="534" t="str">
        <f t="shared" si="0"/>
        <v/>
      </c>
      <c r="D16" s="41">
        <v>13</v>
      </c>
      <c r="E16" s="536"/>
      <c r="F16" s="537"/>
      <c r="G16" s="537"/>
      <c r="H16" s="537">
        <f>H6+H11</f>
        <v>0</v>
      </c>
      <c r="I16" s="505"/>
      <c r="J16" s="505"/>
      <c r="K16" s="505"/>
      <c r="L16" s="506"/>
      <c r="M16" s="506"/>
      <c r="N16" s="507"/>
    </row>
    <row r="17" spans="1:14" ht="16.149999999999999" customHeight="1" x14ac:dyDescent="0.2">
      <c r="A17" s="535" t="s">
        <v>44</v>
      </c>
      <c r="B17" s="492"/>
      <c r="C17" s="534" t="str">
        <f t="shared" si="0"/>
        <v/>
      </c>
      <c r="D17" s="41">
        <v>14</v>
      </c>
      <c r="E17" s="536"/>
      <c r="F17" s="537"/>
      <c r="G17" s="537"/>
      <c r="H17" s="537">
        <f>H7+H12</f>
        <v>0</v>
      </c>
      <c r="I17" s="505"/>
      <c r="J17" s="505"/>
      <c r="K17" s="505"/>
      <c r="L17" s="506"/>
      <c r="M17" s="506"/>
      <c r="N17" s="507"/>
    </row>
    <row r="18" spans="1:14" ht="16.149999999999999" customHeight="1" x14ac:dyDescent="0.2">
      <c r="A18" s="535" t="s">
        <v>184</v>
      </c>
      <c r="B18" s="492"/>
      <c r="C18" s="534"/>
      <c r="D18" s="41">
        <v>15</v>
      </c>
      <c r="E18" s="536"/>
      <c r="F18" s="537"/>
      <c r="G18" s="537"/>
      <c r="H18" s="537">
        <f>H8+H13</f>
        <v>0</v>
      </c>
      <c r="I18" s="505"/>
      <c r="J18" s="505"/>
      <c r="K18" s="505"/>
      <c r="L18" s="506"/>
      <c r="M18" s="506"/>
      <c r="N18" s="507"/>
    </row>
    <row r="19" spans="1:14" ht="16.149999999999999" customHeight="1" x14ac:dyDescent="0.2">
      <c r="A19" s="545" t="s">
        <v>63</v>
      </c>
      <c r="B19" s="492"/>
      <c r="C19" s="534" t="str">
        <f>C17</f>
        <v/>
      </c>
      <c r="D19" s="41">
        <v>16</v>
      </c>
      <c r="E19" s="538"/>
      <c r="F19" s="537"/>
      <c r="G19" s="537"/>
      <c r="H19" s="519">
        <f>H9+H15</f>
        <v>0</v>
      </c>
      <c r="I19" s="505"/>
      <c r="J19" s="505"/>
      <c r="K19" s="505"/>
      <c r="L19" s="506"/>
      <c r="M19" s="506"/>
      <c r="N19" s="507"/>
    </row>
    <row r="20" spans="1:14" ht="16.149999999999999" customHeight="1" x14ac:dyDescent="0.2">
      <c r="A20" s="488" t="s">
        <v>223</v>
      </c>
      <c r="B20" s="560"/>
      <c r="C20" s="71"/>
      <c r="D20" s="561">
        <v>17</v>
      </c>
      <c r="E20" s="562"/>
      <c r="F20" s="563"/>
      <c r="G20" s="563"/>
      <c r="H20" s="509"/>
      <c r="I20" s="563"/>
      <c r="J20" s="563"/>
      <c r="K20" s="563"/>
      <c r="L20" s="564"/>
      <c r="M20" s="564"/>
      <c r="N20" s="565"/>
    </row>
    <row r="21" spans="1:14" ht="16.149999999999999" customHeight="1" x14ac:dyDescent="0.2">
      <c r="A21" s="490" t="s">
        <v>31</v>
      </c>
      <c r="B21" s="560"/>
      <c r="C21" s="71"/>
      <c r="D21" s="561">
        <v>18</v>
      </c>
      <c r="E21" s="562"/>
      <c r="F21" s="563"/>
      <c r="G21" s="563"/>
      <c r="H21" s="509"/>
      <c r="I21" s="563"/>
      <c r="J21" s="563"/>
      <c r="K21" s="563"/>
      <c r="L21" s="564"/>
      <c r="M21" s="564"/>
      <c r="N21" s="565"/>
    </row>
    <row r="22" spans="1:14" ht="16.149999999999999" customHeight="1" x14ac:dyDescent="0.2">
      <c r="A22" s="484" t="s">
        <v>95</v>
      </c>
      <c r="B22" s="560"/>
      <c r="C22" s="71" t="str">
        <f>C19</f>
        <v/>
      </c>
      <c r="D22" s="566">
        <v>19</v>
      </c>
      <c r="E22" s="567"/>
      <c r="F22" s="568"/>
      <c r="G22" s="568"/>
      <c r="H22" s="114">
        <v>0</v>
      </c>
      <c r="I22" s="563"/>
      <c r="J22" s="563"/>
      <c r="K22" s="563"/>
      <c r="L22" s="564"/>
      <c r="M22" s="564"/>
      <c r="N22" s="565"/>
    </row>
    <row r="23" spans="1:14" ht="16.149999999999999" customHeight="1" x14ac:dyDescent="0.2">
      <c r="A23" s="495" t="s">
        <v>80</v>
      </c>
      <c r="B23" s="560"/>
      <c r="C23" s="71"/>
      <c r="D23" s="566">
        <v>20</v>
      </c>
      <c r="E23" s="562"/>
      <c r="F23" s="563"/>
      <c r="G23" s="563"/>
      <c r="H23" s="114">
        <v>0</v>
      </c>
      <c r="I23" s="563"/>
      <c r="J23" s="563"/>
      <c r="K23" s="563"/>
      <c r="L23" s="564"/>
      <c r="M23" s="564"/>
      <c r="N23" s="565"/>
    </row>
    <row r="24" spans="1:14" ht="16.149999999999999" customHeight="1" x14ac:dyDescent="0.2">
      <c r="A24" s="484" t="s">
        <v>100</v>
      </c>
      <c r="B24" s="560"/>
      <c r="C24" s="71" t="str">
        <f>C22</f>
        <v/>
      </c>
      <c r="D24" s="561">
        <v>21</v>
      </c>
      <c r="E24" s="562"/>
      <c r="F24" s="563"/>
      <c r="G24" s="563"/>
      <c r="H24" s="114">
        <v>0</v>
      </c>
      <c r="I24" s="563"/>
      <c r="J24" s="563"/>
      <c r="K24" s="563"/>
      <c r="L24" s="564"/>
      <c r="M24" s="564"/>
      <c r="N24" s="565"/>
    </row>
    <row r="25" spans="1:14" ht="16.149999999999999" customHeight="1" x14ac:dyDescent="0.2">
      <c r="A25" s="495" t="s">
        <v>101</v>
      </c>
      <c r="B25" s="560"/>
      <c r="C25" s="71" t="str">
        <f t="shared" si="0"/>
        <v/>
      </c>
      <c r="D25" s="566">
        <v>22</v>
      </c>
      <c r="E25" s="569"/>
      <c r="F25" s="563"/>
      <c r="G25" s="563"/>
      <c r="H25" s="114">
        <v>0</v>
      </c>
      <c r="I25" s="563"/>
      <c r="J25" s="563"/>
      <c r="K25" s="563"/>
      <c r="L25" s="564"/>
      <c r="M25" s="564"/>
      <c r="N25" s="565"/>
    </row>
    <row r="26" spans="1:14" ht="16.149999999999999" customHeight="1" x14ac:dyDescent="0.2">
      <c r="A26" s="495" t="s">
        <v>102</v>
      </c>
      <c r="B26" s="560"/>
      <c r="C26" s="71" t="str">
        <f t="shared" si="0"/>
        <v/>
      </c>
      <c r="D26" s="566">
        <v>23</v>
      </c>
      <c r="E26" s="569"/>
      <c r="F26" s="563"/>
      <c r="G26" s="563"/>
      <c r="H26" s="114">
        <v>0</v>
      </c>
      <c r="I26" s="563"/>
      <c r="J26" s="563"/>
      <c r="K26" s="563"/>
      <c r="L26" s="564"/>
      <c r="M26" s="564"/>
      <c r="N26" s="565"/>
    </row>
    <row r="27" spans="1:14" ht="16.149999999999999" customHeight="1" x14ac:dyDescent="0.2">
      <c r="A27" s="495" t="s">
        <v>103</v>
      </c>
      <c r="B27" s="560"/>
      <c r="C27" s="71" t="str">
        <f t="shared" si="0"/>
        <v/>
      </c>
      <c r="D27" s="566">
        <v>24</v>
      </c>
      <c r="E27" s="569"/>
      <c r="F27" s="563"/>
      <c r="G27" s="563"/>
      <c r="H27" s="114">
        <v>0</v>
      </c>
      <c r="I27" s="563"/>
      <c r="J27" s="563"/>
      <c r="K27" s="563"/>
      <c r="L27" s="564"/>
      <c r="M27" s="564"/>
      <c r="N27" s="565"/>
    </row>
    <row r="28" spans="1:14" ht="16.149999999999999" customHeight="1" x14ac:dyDescent="0.2">
      <c r="A28" s="495" t="s">
        <v>105</v>
      </c>
      <c r="B28" s="560"/>
      <c r="C28" s="71" t="str">
        <f t="shared" si="0"/>
        <v/>
      </c>
      <c r="D28" s="561">
        <v>25</v>
      </c>
      <c r="E28" s="569"/>
      <c r="F28" s="563"/>
      <c r="G28" s="563"/>
      <c r="H28" s="114">
        <v>0</v>
      </c>
      <c r="I28" s="563"/>
      <c r="J28" s="563"/>
      <c r="K28" s="563"/>
      <c r="L28" s="564"/>
      <c r="M28" s="564"/>
      <c r="N28" s="565"/>
    </row>
    <row r="29" spans="1:14" ht="16.149999999999999" customHeight="1" x14ac:dyDescent="0.2">
      <c r="A29" s="495" t="s">
        <v>110</v>
      </c>
      <c r="B29" s="560"/>
      <c r="C29" s="71" t="str">
        <f t="shared" si="0"/>
        <v/>
      </c>
      <c r="D29" s="561">
        <v>26</v>
      </c>
      <c r="E29" s="569"/>
      <c r="F29" s="563"/>
      <c r="G29" s="563"/>
      <c r="H29" s="114">
        <v>0</v>
      </c>
      <c r="I29" s="563"/>
      <c r="J29" s="563"/>
      <c r="K29" s="563"/>
      <c r="L29" s="564"/>
      <c r="M29" s="564"/>
      <c r="N29" s="565"/>
    </row>
    <row r="30" spans="1:14" ht="16.149999999999999" customHeight="1" x14ac:dyDescent="0.2">
      <c r="A30" s="495" t="s">
        <v>79</v>
      </c>
      <c r="B30" s="560"/>
      <c r="C30" s="71"/>
      <c r="D30" s="561">
        <v>27</v>
      </c>
      <c r="E30" s="569"/>
      <c r="F30" s="563"/>
      <c r="G30" s="563"/>
      <c r="H30" s="114">
        <v>0</v>
      </c>
      <c r="I30" s="563"/>
      <c r="J30" s="563"/>
      <c r="K30" s="563"/>
      <c r="L30" s="564"/>
      <c r="M30" s="564"/>
      <c r="N30" s="565"/>
    </row>
    <row r="31" spans="1:14" ht="16.149999999999999" customHeight="1" x14ac:dyDescent="0.2">
      <c r="A31" s="539" t="s">
        <v>181</v>
      </c>
      <c r="B31" s="485"/>
      <c r="C31" s="534"/>
      <c r="D31" s="41">
        <v>28</v>
      </c>
      <c r="E31" s="540"/>
      <c r="F31" s="505"/>
      <c r="G31" s="505"/>
      <c r="H31" s="519">
        <f>SUM(H22:H30)</f>
        <v>0</v>
      </c>
      <c r="I31" s="505"/>
      <c r="J31" s="505"/>
      <c r="K31" s="505"/>
      <c r="L31" s="506"/>
      <c r="M31" s="506"/>
      <c r="N31" s="507"/>
    </row>
    <row r="32" spans="1:14" ht="16.149999999999999" customHeight="1" x14ac:dyDescent="0.2">
      <c r="A32" s="490" t="s">
        <v>60</v>
      </c>
      <c r="B32" s="560"/>
      <c r="C32" s="71" t="str">
        <f>C29</f>
        <v/>
      </c>
      <c r="D32" s="561">
        <v>29</v>
      </c>
      <c r="E32" s="570"/>
      <c r="F32" s="572"/>
      <c r="G32" s="572"/>
      <c r="H32" s="509"/>
      <c r="I32" s="563"/>
      <c r="J32" s="563"/>
      <c r="K32" s="563"/>
      <c r="L32" s="564"/>
      <c r="M32" s="564"/>
      <c r="N32" s="565"/>
    </row>
    <row r="33" spans="1:14" ht="16.149999999999999" customHeight="1" x14ac:dyDescent="0.2">
      <c r="A33" s="496" t="s">
        <v>62</v>
      </c>
      <c r="B33" s="560"/>
      <c r="C33" s="71" t="str">
        <f t="shared" si="0"/>
        <v/>
      </c>
      <c r="D33" s="561">
        <v>30</v>
      </c>
      <c r="E33" s="569"/>
      <c r="F33" s="563"/>
      <c r="G33" s="563"/>
      <c r="H33" s="114">
        <v>0</v>
      </c>
      <c r="I33" s="563"/>
      <c r="J33" s="563"/>
      <c r="K33" s="563"/>
      <c r="L33" s="564"/>
      <c r="M33" s="564"/>
      <c r="N33" s="565"/>
    </row>
    <row r="34" spans="1:14" ht="16.149999999999999" customHeight="1" x14ac:dyDescent="0.2">
      <c r="A34" s="496" t="s">
        <v>64</v>
      </c>
      <c r="B34" s="560"/>
      <c r="C34" s="71" t="str">
        <f t="shared" si="0"/>
        <v/>
      </c>
      <c r="D34" s="561">
        <v>31</v>
      </c>
      <c r="E34" s="569"/>
      <c r="F34" s="563"/>
      <c r="G34" s="563"/>
      <c r="H34" s="114">
        <v>0</v>
      </c>
      <c r="I34" s="563"/>
      <c r="J34" s="563"/>
      <c r="K34" s="563"/>
      <c r="L34" s="564"/>
      <c r="M34" s="564"/>
      <c r="N34" s="565"/>
    </row>
    <row r="35" spans="1:14" ht="16.149999999999999" customHeight="1" x14ac:dyDescent="0.2">
      <c r="A35" s="496" t="s">
        <v>80</v>
      </c>
      <c r="B35" s="560"/>
      <c r="C35" s="71" t="str">
        <f t="shared" si="0"/>
        <v/>
      </c>
      <c r="D35" s="561">
        <v>32</v>
      </c>
      <c r="E35" s="569"/>
      <c r="F35" s="563"/>
      <c r="G35" s="563"/>
      <c r="H35" s="114">
        <v>0</v>
      </c>
      <c r="I35" s="563"/>
      <c r="J35" s="563"/>
      <c r="K35" s="563"/>
      <c r="L35" s="564"/>
      <c r="M35" s="564"/>
      <c r="N35" s="565"/>
    </row>
    <row r="36" spans="1:14" ht="16.149999999999999" customHeight="1" x14ac:dyDescent="0.2">
      <c r="A36" s="496" t="s">
        <v>102</v>
      </c>
      <c r="B36" s="560"/>
      <c r="C36" s="71" t="str">
        <f t="shared" si="0"/>
        <v/>
      </c>
      <c r="D36" s="561">
        <v>33</v>
      </c>
      <c r="E36" s="569"/>
      <c r="F36" s="563"/>
      <c r="G36" s="563"/>
      <c r="H36" s="114">
        <v>0</v>
      </c>
      <c r="I36" s="563"/>
      <c r="J36" s="563"/>
      <c r="K36" s="563"/>
      <c r="L36" s="564"/>
      <c r="M36" s="564"/>
      <c r="N36" s="565"/>
    </row>
    <row r="37" spans="1:14" ht="16.149999999999999" customHeight="1" x14ac:dyDescent="0.2">
      <c r="A37" s="496" t="s">
        <v>105</v>
      </c>
      <c r="B37" s="560"/>
      <c r="C37" s="71"/>
      <c r="D37" s="561">
        <v>34</v>
      </c>
      <c r="E37" s="569"/>
      <c r="F37" s="563"/>
      <c r="G37" s="563"/>
      <c r="H37" s="114">
        <v>0</v>
      </c>
      <c r="I37" s="563"/>
      <c r="J37" s="563"/>
      <c r="K37" s="563"/>
      <c r="L37" s="564"/>
      <c r="M37" s="564"/>
      <c r="N37" s="565"/>
    </row>
    <row r="38" spans="1:14" ht="16.149999999999999" customHeight="1" x14ac:dyDescent="0.2">
      <c r="A38" s="496" t="s">
        <v>106</v>
      </c>
      <c r="B38" s="560"/>
      <c r="C38" s="71"/>
      <c r="D38" s="561">
        <v>35</v>
      </c>
      <c r="E38" s="569"/>
      <c r="F38" s="563"/>
      <c r="G38" s="563"/>
      <c r="H38" s="114">
        <v>0</v>
      </c>
      <c r="I38" s="563"/>
      <c r="J38" s="563"/>
      <c r="K38" s="563"/>
      <c r="L38" s="564"/>
      <c r="M38" s="564"/>
      <c r="N38" s="565"/>
    </row>
    <row r="39" spans="1:14" ht="16.149999999999999" customHeight="1" x14ac:dyDescent="0.2">
      <c r="A39" s="496" t="s">
        <v>108</v>
      </c>
      <c r="B39" s="560"/>
      <c r="C39" s="71"/>
      <c r="D39" s="561">
        <v>36</v>
      </c>
      <c r="E39" s="569"/>
      <c r="F39" s="563"/>
      <c r="G39" s="563"/>
      <c r="H39" s="114">
        <v>0</v>
      </c>
      <c r="I39" s="563"/>
      <c r="J39" s="563"/>
      <c r="K39" s="563"/>
      <c r="L39" s="564"/>
      <c r="M39" s="564"/>
      <c r="N39" s="565"/>
    </row>
    <row r="40" spans="1:14" ht="16.149999999999999" customHeight="1" x14ac:dyDescent="0.2">
      <c r="A40" s="496" t="s">
        <v>109</v>
      </c>
      <c r="B40" s="560"/>
      <c r="C40" s="71"/>
      <c r="D40" s="561">
        <v>37</v>
      </c>
      <c r="E40" s="569"/>
      <c r="F40" s="563"/>
      <c r="G40" s="563"/>
      <c r="H40" s="114">
        <v>0</v>
      </c>
      <c r="I40" s="563"/>
      <c r="J40" s="563"/>
      <c r="K40" s="563"/>
      <c r="L40" s="564"/>
      <c r="M40" s="564"/>
      <c r="N40" s="565"/>
    </row>
    <row r="41" spans="1:14" ht="16.149999999999999" customHeight="1" x14ac:dyDescent="0.2">
      <c r="A41" s="496" t="s">
        <v>107</v>
      </c>
      <c r="B41" s="560"/>
      <c r="C41" s="71"/>
      <c r="D41" s="561">
        <v>38</v>
      </c>
      <c r="E41" s="569"/>
      <c r="F41" s="563"/>
      <c r="G41" s="563"/>
      <c r="H41" s="114">
        <v>0</v>
      </c>
      <c r="I41" s="563"/>
      <c r="J41" s="563"/>
      <c r="K41" s="563"/>
      <c r="L41" s="564"/>
      <c r="M41" s="564"/>
      <c r="N41" s="565"/>
    </row>
    <row r="42" spans="1:14" ht="16.149999999999999" customHeight="1" x14ac:dyDescent="0.2">
      <c r="A42" s="496" t="s">
        <v>111</v>
      </c>
      <c r="B42" s="560"/>
      <c r="C42" s="71" t="str">
        <f>C36</f>
        <v/>
      </c>
      <c r="D42" s="561">
        <v>39</v>
      </c>
      <c r="E42" s="569"/>
      <c r="F42" s="563"/>
      <c r="G42" s="563"/>
      <c r="H42" s="114">
        <v>0</v>
      </c>
      <c r="I42" s="563"/>
      <c r="J42" s="563"/>
      <c r="K42" s="563"/>
      <c r="L42" s="564"/>
      <c r="M42" s="564"/>
      <c r="N42" s="565"/>
    </row>
    <row r="43" spans="1:14" ht="16.149999999999999" customHeight="1" x14ac:dyDescent="0.2">
      <c r="A43" s="496" t="s">
        <v>112</v>
      </c>
      <c r="B43" s="560"/>
      <c r="C43" s="71"/>
      <c r="D43" s="561">
        <v>40</v>
      </c>
      <c r="E43" s="569"/>
      <c r="F43" s="563"/>
      <c r="G43" s="563"/>
      <c r="H43" s="114">
        <v>0</v>
      </c>
      <c r="I43" s="563"/>
      <c r="J43" s="563"/>
      <c r="K43" s="563"/>
      <c r="L43" s="564"/>
      <c r="M43" s="564"/>
      <c r="N43" s="565"/>
    </row>
    <row r="44" spans="1:14" ht="16.149999999999999" customHeight="1" x14ac:dyDescent="0.2">
      <c r="A44" s="496" t="s">
        <v>113</v>
      </c>
      <c r="B44" s="560"/>
      <c r="C44" s="71"/>
      <c r="D44" s="561">
        <v>41</v>
      </c>
      <c r="E44" s="569"/>
      <c r="F44" s="563"/>
      <c r="G44" s="563"/>
      <c r="H44" s="114">
        <v>0</v>
      </c>
      <c r="I44" s="563"/>
      <c r="J44" s="563"/>
      <c r="K44" s="563"/>
      <c r="L44" s="564"/>
      <c r="M44" s="564"/>
      <c r="N44" s="565"/>
    </row>
    <row r="45" spans="1:14" ht="16.149999999999999" customHeight="1" x14ac:dyDescent="0.2">
      <c r="A45" s="496" t="s">
        <v>114</v>
      </c>
      <c r="B45" s="560"/>
      <c r="C45" s="71"/>
      <c r="D45" s="561">
        <v>42</v>
      </c>
      <c r="E45" s="569"/>
      <c r="F45" s="563"/>
      <c r="G45" s="563"/>
      <c r="H45" s="114">
        <v>0</v>
      </c>
      <c r="I45" s="563"/>
      <c r="J45" s="563"/>
      <c r="K45" s="563"/>
      <c r="L45" s="564"/>
      <c r="M45" s="564"/>
      <c r="N45" s="565"/>
    </row>
    <row r="46" spans="1:14" ht="16.149999999999999" hidden="1" customHeight="1" x14ac:dyDescent="0.2">
      <c r="A46" s="496" t="s">
        <v>115</v>
      </c>
      <c r="B46" s="560"/>
      <c r="C46" s="71"/>
      <c r="D46" s="561"/>
      <c r="E46" s="569"/>
      <c r="F46" s="563"/>
      <c r="G46" s="563"/>
      <c r="H46" s="114"/>
      <c r="I46" s="563"/>
      <c r="J46" s="563"/>
      <c r="K46" s="563"/>
      <c r="L46" s="564"/>
      <c r="M46" s="564"/>
      <c r="N46" s="565"/>
    </row>
    <row r="47" spans="1:14" ht="16.149999999999999" customHeight="1" x14ac:dyDescent="0.2">
      <c r="A47" s="496" t="s">
        <v>116</v>
      </c>
      <c r="B47" s="560"/>
      <c r="C47" s="71"/>
      <c r="D47" s="561">
        <v>44</v>
      </c>
      <c r="E47" s="569"/>
      <c r="F47" s="563"/>
      <c r="G47" s="563"/>
      <c r="H47" s="114">
        <v>0</v>
      </c>
      <c r="I47" s="563"/>
      <c r="J47" s="563"/>
      <c r="K47" s="563"/>
      <c r="L47" s="564"/>
      <c r="M47" s="564"/>
      <c r="N47" s="565"/>
    </row>
    <row r="48" spans="1:14" ht="16.149999999999999" customHeight="1" x14ac:dyDescent="0.2">
      <c r="A48" s="496" t="s">
        <v>79</v>
      </c>
      <c r="B48" s="560"/>
      <c r="C48" s="71"/>
      <c r="D48" s="561">
        <v>45</v>
      </c>
      <c r="E48" s="569"/>
      <c r="F48" s="563"/>
      <c r="G48" s="563"/>
      <c r="H48" s="114">
        <v>0</v>
      </c>
      <c r="I48" s="563"/>
      <c r="J48" s="563"/>
      <c r="K48" s="563"/>
      <c r="L48" s="564"/>
      <c r="M48" s="564"/>
      <c r="N48" s="565"/>
    </row>
    <row r="49" spans="1:17" ht="16.149999999999999" customHeight="1" x14ac:dyDescent="0.2">
      <c r="A49" s="541" t="s">
        <v>236</v>
      </c>
      <c r="B49" s="485"/>
      <c r="C49" s="534"/>
      <c r="D49" s="41">
        <v>46</v>
      </c>
      <c r="E49" s="542"/>
      <c r="F49" s="508"/>
      <c r="G49" s="508"/>
      <c r="H49" s="519">
        <f>SUM(H33:H48)</f>
        <v>0</v>
      </c>
      <c r="I49" s="505"/>
      <c r="J49" s="505"/>
      <c r="K49" s="505"/>
      <c r="L49" s="506"/>
      <c r="M49" s="506"/>
      <c r="N49" s="507"/>
    </row>
    <row r="50" spans="1:17" ht="16.149999999999999" customHeight="1" x14ac:dyDescent="0.2">
      <c r="A50" s="535" t="s">
        <v>117</v>
      </c>
      <c r="B50" s="485"/>
      <c r="C50" s="534"/>
      <c r="D50" s="41">
        <v>47</v>
      </c>
      <c r="E50" s="543"/>
      <c r="F50" s="505"/>
      <c r="G50" s="505"/>
      <c r="H50" s="508">
        <f>H19+H31+H49</f>
        <v>0</v>
      </c>
      <c r="I50" s="505"/>
      <c r="J50" s="505"/>
      <c r="K50" s="505"/>
      <c r="L50" s="506"/>
      <c r="M50" s="506"/>
      <c r="N50" s="507"/>
    </row>
    <row r="51" spans="1:17" ht="18" customHeight="1" thickBot="1" x14ac:dyDescent="0.25">
      <c r="A51" s="1128" t="s">
        <v>269</v>
      </c>
      <c r="B51" s="1129"/>
      <c r="C51" s="544" t="e">
        <f>#REF!</f>
        <v>#REF!</v>
      </c>
      <c r="D51" s="80">
        <v>99</v>
      </c>
      <c r="E51" s="521">
        <v>99</v>
      </c>
      <c r="F51" s="522">
        <f t="shared" ref="F51:N51" si="1">SUM(F3:F50)</f>
        <v>0</v>
      </c>
      <c r="G51" s="522">
        <f t="shared" si="1"/>
        <v>0</v>
      </c>
      <c r="H51" s="522">
        <f>H3+H16+H17+H18+H50+H14</f>
        <v>0</v>
      </c>
      <c r="I51" s="522">
        <f t="shared" si="1"/>
        <v>0</v>
      </c>
      <c r="J51" s="522">
        <f t="shared" si="1"/>
        <v>0</v>
      </c>
      <c r="K51" s="522">
        <f t="shared" si="1"/>
        <v>0</v>
      </c>
      <c r="L51" s="522">
        <f>SUM(L3:L50)</f>
        <v>0</v>
      </c>
      <c r="M51" s="522">
        <f>SUM(M3:M50)</f>
        <v>0</v>
      </c>
      <c r="N51" s="523">
        <f t="shared" si="1"/>
        <v>0</v>
      </c>
    </row>
    <row r="52" spans="1:17" s="313" customFormat="1" ht="18" customHeight="1" thickTop="1" x14ac:dyDescent="0.2">
      <c r="A52" s="306" t="s">
        <v>190</v>
      </c>
      <c r="B52" s="306"/>
      <c r="C52" s="307"/>
      <c r="D52" s="308"/>
      <c r="E52" s="309"/>
      <c r="F52" s="310"/>
      <c r="G52" s="310"/>
      <c r="H52" s="310"/>
      <c r="I52" s="310"/>
      <c r="J52" s="310"/>
      <c r="K52" s="310"/>
      <c r="L52" s="310"/>
      <c r="M52" s="310"/>
      <c r="N52" s="310"/>
    </row>
    <row r="53" spans="1:17" s="39" customFormat="1" ht="18" customHeight="1" x14ac:dyDescent="0.2">
      <c r="A53" s="318" t="s">
        <v>249</v>
      </c>
      <c r="B53" s="318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69"/>
    </row>
    <row r="54" spans="1:17" ht="18" customHeight="1" x14ac:dyDescent="0.2">
      <c r="A54" s="89" t="s">
        <v>232</v>
      </c>
      <c r="B54" s="89"/>
    </row>
    <row r="55" spans="1:17" ht="18" customHeight="1" x14ac:dyDescent="0.2">
      <c r="A55" s="89" t="s">
        <v>233</v>
      </c>
      <c r="B55" s="89"/>
    </row>
    <row r="56" spans="1:17" ht="18" customHeight="1" x14ac:dyDescent="0.2">
      <c r="A56" s="89"/>
    </row>
    <row r="57" spans="1:17" ht="18" customHeight="1" x14ac:dyDescent="0.2"/>
    <row r="58" spans="1:17" ht="12.75" x14ac:dyDescent="0.2">
      <c r="A58" s="94" t="s">
        <v>76</v>
      </c>
    </row>
    <row r="59" spans="1:17" ht="12.75" x14ac:dyDescent="0.2">
      <c r="A59" s="88" t="s">
        <v>225</v>
      </c>
      <c r="B59" s="39"/>
      <c r="C59" s="39"/>
      <c r="D59" s="39"/>
      <c r="E59" s="39"/>
      <c r="F59" s="39"/>
      <c r="H59" s="44">
        <f>SUM(F51:K51)-'2. modul_5'!S30</f>
        <v>0</v>
      </c>
      <c r="I59" s="75" t="str">
        <f>IF(H59=0,"OK","Suma zásob nezodpovedá odd.1a 2 ")</f>
        <v>OK</v>
      </c>
    </row>
  </sheetData>
  <sheetProtection password="CAEB" sheet="1" objects="1" scenarios="1"/>
  <mergeCells count="1">
    <mergeCell ref="A51:B51"/>
  </mergeCells>
  <phoneticPr fontId="2" type="noConversion"/>
  <printOptions horizontalCentered="1" verticalCentered="1"/>
  <pageMargins left="0.39370078740157483" right="0.39370078740157483" top="0.39370078740157483" bottom="0.59055118110236227" header="0.51181102362204722" footer="0.51181102362204722"/>
  <pageSetup paperSize="9" scale="7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/>
  <dimension ref="A1:O37"/>
  <sheetViews>
    <sheetView zoomScale="75" zoomScaleNormal="75" zoomScaleSheetLayoutView="100" workbookViewId="0">
      <selection activeCell="J22" sqref="J22"/>
    </sheetView>
  </sheetViews>
  <sheetFormatPr defaultColWidth="9.140625" defaultRowHeight="12.75" x14ac:dyDescent="0.2"/>
  <cols>
    <col min="1" max="1" width="8.42578125" style="39" customWidth="1"/>
    <col min="2" max="2" width="23" style="39" customWidth="1"/>
    <col min="3" max="3" width="18.140625" style="39" hidden="1" customWidth="1"/>
    <col min="4" max="4" width="15.85546875" style="39" customWidth="1"/>
    <col min="5" max="6" width="14.7109375" style="39" customWidth="1"/>
    <col min="7" max="7" width="19.85546875" style="39" customWidth="1"/>
    <col min="8" max="16384" width="9.140625" style="39"/>
  </cols>
  <sheetData>
    <row r="1" spans="1:7" ht="51.75" customHeight="1" thickBot="1" x14ac:dyDescent="0.25">
      <c r="A1" s="99" t="s">
        <v>85</v>
      </c>
      <c r="B1" s="100" t="s">
        <v>199</v>
      </c>
      <c r="C1" s="100"/>
      <c r="D1" s="101" t="s">
        <v>86</v>
      </c>
      <c r="E1" s="102" t="s">
        <v>226</v>
      </c>
      <c r="F1" s="102" t="s">
        <v>227</v>
      </c>
      <c r="G1" s="102" t="s">
        <v>87</v>
      </c>
    </row>
    <row r="2" spans="1:7" ht="16.5" customHeight="1" x14ac:dyDescent="0.2">
      <c r="A2" s="587" t="s">
        <v>194</v>
      </c>
      <c r="B2" s="103"/>
      <c r="C2" s="103"/>
      <c r="D2" s="104" t="s">
        <v>50</v>
      </c>
      <c r="E2" s="105" t="s">
        <v>51</v>
      </c>
      <c r="F2" s="105" t="s">
        <v>52</v>
      </c>
      <c r="G2" s="106" t="s">
        <v>53</v>
      </c>
    </row>
    <row r="3" spans="1:7" ht="20.100000000000001" customHeight="1" x14ac:dyDescent="0.2">
      <c r="A3" s="1132" t="s">
        <v>88</v>
      </c>
      <c r="B3" s="1131"/>
      <c r="C3" s="39" t="str">
        <f>CONCATENATE('[1]úvod '!$K$15,'[1]úvod '!$L$15,'[1]úvod '!$M$15,'[1]úvod '!$N$15,'[1]úvod '!$O$15,'[1]úvod '!$P$15,'[1]úvod '!$Q$15,'[1]úvod '!$R$15)</f>
        <v/>
      </c>
      <c r="D3" s="105">
        <v>1</v>
      </c>
      <c r="E3" s="547"/>
      <c r="F3" s="547"/>
      <c r="G3" s="113">
        <f t="shared" ref="G3:G23" si="0">E3-F3</f>
        <v>0</v>
      </c>
    </row>
    <row r="4" spans="1:7" ht="20.100000000000001" customHeight="1" x14ac:dyDescent="0.2">
      <c r="A4" s="1130" t="s">
        <v>32</v>
      </c>
      <c r="B4" s="1131"/>
      <c r="C4" s="107" t="str">
        <f>C3</f>
        <v/>
      </c>
      <c r="D4" s="105">
        <v>2</v>
      </c>
      <c r="E4" s="115">
        <v>0</v>
      </c>
      <c r="F4" s="115">
        <v>0</v>
      </c>
      <c r="G4" s="113">
        <f t="shared" si="0"/>
        <v>0</v>
      </c>
    </row>
    <row r="5" spans="1:7" ht="20.100000000000001" customHeight="1" x14ac:dyDescent="0.2">
      <c r="A5" s="1130" t="s">
        <v>34</v>
      </c>
      <c r="B5" s="1131"/>
      <c r="C5" s="107" t="str">
        <f t="shared" ref="C5:C22" si="1">C4</f>
        <v/>
      </c>
      <c r="D5" s="105">
        <v>3</v>
      </c>
      <c r="E5" s="115">
        <v>0</v>
      </c>
      <c r="F5" s="137">
        <v>0</v>
      </c>
      <c r="G5" s="113">
        <f t="shared" si="0"/>
        <v>0</v>
      </c>
    </row>
    <row r="6" spans="1:7" ht="20.100000000000001" customHeight="1" x14ac:dyDescent="0.2">
      <c r="A6" s="1130" t="s">
        <v>89</v>
      </c>
      <c r="B6" s="1131"/>
      <c r="C6" s="107" t="str">
        <f t="shared" si="1"/>
        <v/>
      </c>
      <c r="D6" s="105">
        <v>4</v>
      </c>
      <c r="E6" s="115">
        <v>0</v>
      </c>
      <c r="F6" s="115">
        <v>0</v>
      </c>
      <c r="G6" s="113">
        <f t="shared" si="0"/>
        <v>0</v>
      </c>
    </row>
    <row r="7" spans="1:7" ht="20.100000000000001" customHeight="1" x14ac:dyDescent="0.2">
      <c r="A7" s="1130" t="s">
        <v>17</v>
      </c>
      <c r="B7" s="1131"/>
      <c r="C7" s="107" t="str">
        <f t="shared" si="1"/>
        <v/>
      </c>
      <c r="D7" s="105">
        <v>5</v>
      </c>
      <c r="E7" s="115">
        <v>0</v>
      </c>
      <c r="F7" s="548"/>
      <c r="G7" s="113">
        <f t="shared" si="0"/>
        <v>0</v>
      </c>
    </row>
    <row r="8" spans="1:7" ht="20.100000000000001" customHeight="1" x14ac:dyDescent="0.2">
      <c r="A8" s="1130" t="s">
        <v>100</v>
      </c>
      <c r="B8" s="1131"/>
      <c r="C8" s="107" t="str">
        <f t="shared" si="1"/>
        <v/>
      </c>
      <c r="D8" s="105">
        <v>6</v>
      </c>
      <c r="E8" s="548"/>
      <c r="F8" s="115">
        <v>0</v>
      </c>
      <c r="G8" s="113">
        <f t="shared" si="0"/>
        <v>0</v>
      </c>
    </row>
    <row r="9" spans="1:7" ht="20.100000000000001" customHeight="1" x14ac:dyDescent="0.2">
      <c r="A9" s="1130" t="s">
        <v>46</v>
      </c>
      <c r="B9" s="1131"/>
      <c r="C9" s="107" t="str">
        <f t="shared" si="1"/>
        <v/>
      </c>
      <c r="D9" s="105">
        <v>7</v>
      </c>
      <c r="E9" s="137">
        <v>0</v>
      </c>
      <c r="F9" s="137">
        <v>0</v>
      </c>
      <c r="G9" s="113">
        <f t="shared" si="0"/>
        <v>0</v>
      </c>
    </row>
    <row r="10" spans="1:7" ht="20.100000000000001" customHeight="1" x14ac:dyDescent="0.2">
      <c r="A10" s="134" t="s">
        <v>90</v>
      </c>
      <c r="B10" s="546"/>
      <c r="C10" s="107" t="str">
        <f t="shared" si="1"/>
        <v/>
      </c>
      <c r="D10" s="105">
        <v>8</v>
      </c>
      <c r="E10" s="115">
        <v>0</v>
      </c>
      <c r="F10" s="137">
        <v>0</v>
      </c>
      <c r="G10" s="113">
        <f t="shared" si="0"/>
        <v>0</v>
      </c>
    </row>
    <row r="11" spans="1:7" ht="20.100000000000001" customHeight="1" x14ac:dyDescent="0.2">
      <c r="A11" s="1130" t="s">
        <v>44</v>
      </c>
      <c r="B11" s="1133"/>
      <c r="C11" s="107" t="str">
        <f t="shared" si="1"/>
        <v/>
      </c>
      <c r="D11" s="105">
        <v>9</v>
      </c>
      <c r="E11" s="548"/>
      <c r="F11" s="115">
        <v>0</v>
      </c>
      <c r="G11" s="113">
        <f t="shared" si="0"/>
        <v>0</v>
      </c>
    </row>
    <row r="12" spans="1:7" ht="20.100000000000001" customHeight="1" x14ac:dyDescent="0.2">
      <c r="A12" s="134" t="s">
        <v>101</v>
      </c>
      <c r="B12" s="135"/>
      <c r="C12" s="107" t="str">
        <f t="shared" si="1"/>
        <v/>
      </c>
      <c r="D12" s="105">
        <v>10</v>
      </c>
      <c r="E12" s="137">
        <v>0</v>
      </c>
      <c r="F12" s="115">
        <v>0</v>
      </c>
      <c r="G12" s="113">
        <f t="shared" si="0"/>
        <v>0</v>
      </c>
    </row>
    <row r="13" spans="1:7" ht="20.100000000000001" customHeight="1" x14ac:dyDescent="0.2">
      <c r="A13" s="134" t="s">
        <v>102</v>
      </c>
      <c r="B13" s="546"/>
      <c r="C13" s="107" t="str">
        <f t="shared" si="1"/>
        <v/>
      </c>
      <c r="D13" s="105">
        <v>11</v>
      </c>
      <c r="E13" s="115">
        <v>0</v>
      </c>
      <c r="F13" s="137">
        <v>0</v>
      </c>
      <c r="G13" s="113">
        <f t="shared" si="0"/>
        <v>0</v>
      </c>
    </row>
    <row r="14" spans="1:7" ht="20.100000000000001" customHeight="1" x14ac:dyDescent="0.2">
      <c r="A14" s="134" t="s">
        <v>103</v>
      </c>
      <c r="B14" s="135"/>
      <c r="C14" s="107" t="str">
        <f t="shared" si="1"/>
        <v/>
      </c>
      <c r="D14" s="105">
        <v>12</v>
      </c>
      <c r="E14" s="137">
        <v>0</v>
      </c>
      <c r="F14" s="137">
        <v>0</v>
      </c>
      <c r="G14" s="113">
        <f t="shared" si="0"/>
        <v>0</v>
      </c>
    </row>
    <row r="15" spans="1:7" ht="20.100000000000001" customHeight="1" x14ac:dyDescent="0.2">
      <c r="A15" s="134" t="s">
        <v>105</v>
      </c>
      <c r="B15" s="135"/>
      <c r="C15" s="107" t="str">
        <f t="shared" si="1"/>
        <v/>
      </c>
      <c r="D15" s="105">
        <v>13</v>
      </c>
      <c r="E15" s="137">
        <v>0</v>
      </c>
      <c r="F15" s="115">
        <v>0</v>
      </c>
      <c r="G15" s="113">
        <f t="shared" si="0"/>
        <v>0</v>
      </c>
    </row>
    <row r="16" spans="1:7" ht="20.100000000000001" customHeight="1" x14ac:dyDescent="0.2">
      <c r="A16" s="134" t="s">
        <v>104</v>
      </c>
      <c r="B16" s="135"/>
      <c r="C16" s="107" t="str">
        <f t="shared" si="1"/>
        <v/>
      </c>
      <c r="D16" s="105">
        <v>14</v>
      </c>
      <c r="E16" s="137">
        <v>0</v>
      </c>
      <c r="F16" s="137">
        <v>0</v>
      </c>
      <c r="G16" s="113">
        <f t="shared" si="0"/>
        <v>0</v>
      </c>
    </row>
    <row r="17" spans="1:15" ht="20.100000000000001" customHeight="1" x14ac:dyDescent="0.2">
      <c r="A17" s="1130" t="s">
        <v>79</v>
      </c>
      <c r="B17" s="1131"/>
      <c r="C17" s="107" t="str">
        <f t="shared" si="1"/>
        <v/>
      </c>
      <c r="D17" s="105">
        <v>15</v>
      </c>
      <c r="E17" s="137">
        <v>0</v>
      </c>
      <c r="F17" s="137">
        <v>0</v>
      </c>
      <c r="G17" s="113">
        <f t="shared" si="0"/>
        <v>0</v>
      </c>
    </row>
    <row r="18" spans="1:15" ht="20.100000000000001" customHeight="1" x14ac:dyDescent="0.2">
      <c r="A18" s="1130"/>
      <c r="B18" s="1131"/>
      <c r="C18" s="107" t="str">
        <f t="shared" si="1"/>
        <v/>
      </c>
      <c r="D18" s="105">
        <v>16</v>
      </c>
      <c r="E18" s="137">
        <v>0</v>
      </c>
      <c r="F18" s="137">
        <v>0</v>
      </c>
      <c r="G18" s="113">
        <f t="shared" si="0"/>
        <v>0</v>
      </c>
    </row>
    <row r="19" spans="1:15" ht="20.100000000000001" customHeight="1" x14ac:dyDescent="0.2">
      <c r="A19" s="1130"/>
      <c r="B19" s="1134"/>
      <c r="C19" s="107" t="str">
        <f t="shared" si="1"/>
        <v/>
      </c>
      <c r="D19" s="105">
        <v>17</v>
      </c>
      <c r="E19" s="137">
        <v>0</v>
      </c>
      <c r="F19" s="137">
        <v>0</v>
      </c>
      <c r="G19" s="113">
        <f t="shared" si="0"/>
        <v>0</v>
      </c>
    </row>
    <row r="20" spans="1:15" ht="20.100000000000001" customHeight="1" x14ac:dyDescent="0.2">
      <c r="A20" s="1130"/>
      <c r="B20" s="1134"/>
      <c r="C20" s="107" t="str">
        <f t="shared" si="1"/>
        <v/>
      </c>
      <c r="D20" s="105">
        <v>18</v>
      </c>
      <c r="E20" s="137">
        <v>0</v>
      </c>
      <c r="F20" s="137">
        <v>0</v>
      </c>
      <c r="G20" s="113">
        <f t="shared" si="0"/>
        <v>0</v>
      </c>
    </row>
    <row r="21" spans="1:15" ht="20.100000000000001" customHeight="1" x14ac:dyDescent="0.2">
      <c r="A21" s="1137" t="s">
        <v>79</v>
      </c>
      <c r="B21" s="1138"/>
      <c r="C21" s="107" t="str">
        <f t="shared" si="1"/>
        <v/>
      </c>
      <c r="D21" s="105">
        <v>19</v>
      </c>
      <c r="E21" s="549">
        <f>SUM(E12:E20)</f>
        <v>0</v>
      </c>
      <c r="F21" s="549">
        <f>SUM(F12:F20)</f>
        <v>0</v>
      </c>
      <c r="G21" s="113">
        <f t="shared" si="0"/>
        <v>0</v>
      </c>
    </row>
    <row r="22" spans="1:15" ht="20.100000000000001" customHeight="1" x14ac:dyDescent="0.2">
      <c r="A22" s="1135" t="s">
        <v>5</v>
      </c>
      <c r="B22" s="1136"/>
      <c r="C22" s="576" t="str">
        <f t="shared" si="1"/>
        <v/>
      </c>
      <c r="D22" s="577">
        <v>20</v>
      </c>
      <c r="E22" s="578">
        <v>0</v>
      </c>
      <c r="F22" s="578">
        <v>0</v>
      </c>
      <c r="G22" s="113">
        <f>E22-F22</f>
        <v>0</v>
      </c>
    </row>
    <row r="23" spans="1:15" ht="20.100000000000001" customHeight="1" x14ac:dyDescent="0.2">
      <c r="A23" s="1130" t="s">
        <v>269</v>
      </c>
      <c r="B23" s="1134"/>
      <c r="C23" s="107" t="e">
        <f>#REF!</f>
        <v>#REF!</v>
      </c>
      <c r="D23" s="105">
        <v>99</v>
      </c>
      <c r="E23" s="113">
        <f>SUM(E4:E7)+SUM(E9:E10)+E21</f>
        <v>0</v>
      </c>
      <c r="F23" s="113">
        <f>SUM(F4:F6)+SUM(F8:F9)+F11+F21</f>
        <v>0</v>
      </c>
      <c r="G23" s="113">
        <f t="shared" si="0"/>
        <v>0</v>
      </c>
    </row>
    <row r="24" spans="1:15" ht="20.100000000000001" hidden="1" customHeight="1" x14ac:dyDescent="0.2">
      <c r="A24" s="108" t="s">
        <v>91</v>
      </c>
      <c r="B24" s="108"/>
      <c r="C24" s="108"/>
      <c r="D24" s="109"/>
      <c r="E24" s="111">
        <f>SUM(E3:E22)</f>
        <v>0</v>
      </c>
      <c r="F24" s="111">
        <f>SUM(F3:F22)</f>
        <v>0</v>
      </c>
      <c r="G24" s="111" t="e">
        <f>#REF!+E24-#REF!-F24</f>
        <v>#REF!</v>
      </c>
    </row>
    <row r="25" spans="1:15" ht="20.100000000000001" hidden="1" customHeight="1" x14ac:dyDescent="0.2">
      <c r="A25" s="108" t="s">
        <v>92</v>
      </c>
      <c r="B25" s="108"/>
      <c r="C25" s="108"/>
      <c r="D25" s="109"/>
      <c r="E25" s="110"/>
      <c r="F25" s="110"/>
      <c r="G25" s="111" t="e">
        <f>#REF!+E25-#REF!-F25</f>
        <v>#REF!</v>
      </c>
    </row>
    <row r="26" spans="1:15" s="317" customFormat="1" ht="20.100000000000001" customHeight="1" x14ac:dyDescent="0.2">
      <c r="A26" s="306" t="s">
        <v>190</v>
      </c>
      <c r="B26" s="314"/>
      <c r="C26" s="314"/>
      <c r="D26" s="315"/>
      <c r="E26" s="316"/>
      <c r="F26" s="316"/>
      <c r="G26" s="316"/>
    </row>
    <row r="27" spans="1:15" ht="18" customHeight="1" x14ac:dyDescent="0.2">
      <c r="A27" s="318" t="s">
        <v>250</v>
      </c>
      <c r="B27" s="318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69"/>
    </row>
    <row r="28" spans="1:15" x14ac:dyDescent="0.2">
      <c r="A28" s="318"/>
      <c r="B28" s="318"/>
      <c r="C28" s="318"/>
      <c r="D28" s="318"/>
      <c r="E28" s="318"/>
    </row>
    <row r="29" spans="1:15" x14ac:dyDescent="0.2">
      <c r="A29" s="94" t="s">
        <v>93</v>
      </c>
      <c r="B29"/>
      <c r="C29" s="74"/>
      <c r="D29" s="74"/>
    </row>
    <row r="30" spans="1:15" x14ac:dyDescent="0.2">
      <c r="A30" s="88" t="s">
        <v>148</v>
      </c>
      <c r="B30" s="88"/>
      <c r="C30" s="88"/>
      <c r="D30" s="88"/>
      <c r="E30" s="44">
        <f>MIN(E3:F22)</f>
        <v>0</v>
      </c>
    </row>
    <row r="31" spans="1:15" ht="13.15" customHeight="1" x14ac:dyDescent="0.2">
      <c r="A31" s="88" t="s">
        <v>149</v>
      </c>
      <c r="B31" s="88"/>
      <c r="C31" s="88"/>
      <c r="D31" s="88"/>
      <c r="E31" s="44">
        <f>SUM(E23)-'2. modul_5'!S18</f>
        <v>0</v>
      </c>
    </row>
    <row r="32" spans="1:15" x14ac:dyDescent="0.2">
      <c r="A32" s="88"/>
      <c r="B32" s="88"/>
      <c r="C32" s="88"/>
      <c r="D32" s="88"/>
    </row>
    <row r="33" spans="1:5" ht="13.15" customHeight="1" x14ac:dyDescent="0.2">
      <c r="A33" s="88" t="s">
        <v>150</v>
      </c>
      <c r="B33" s="88"/>
      <c r="C33" s="88"/>
      <c r="D33" s="88"/>
      <c r="E33" s="44">
        <f>SUM(F23)-'2. modul_5'!S19</f>
        <v>0</v>
      </c>
    </row>
    <row r="34" spans="1:5" x14ac:dyDescent="0.2">
      <c r="A34" s="88"/>
      <c r="B34" s="88"/>
      <c r="C34" s="88"/>
      <c r="D34" s="88"/>
    </row>
    <row r="36" spans="1:5" x14ac:dyDescent="0.2">
      <c r="B36" s="94"/>
      <c r="C36"/>
    </row>
    <row r="37" spans="1:5" x14ac:dyDescent="0.2">
      <c r="B37" s="39" t="s">
        <v>177</v>
      </c>
    </row>
  </sheetData>
  <sheetProtection password="CAEB" sheet="1" objects="1" scenarios="1"/>
  <mergeCells count="15">
    <mergeCell ref="A23:B23"/>
    <mergeCell ref="A22:B22"/>
    <mergeCell ref="A18:B18"/>
    <mergeCell ref="A19:B19"/>
    <mergeCell ref="A20:B20"/>
    <mergeCell ref="A21:B21"/>
    <mergeCell ref="A8:B8"/>
    <mergeCell ref="A9:B9"/>
    <mergeCell ref="A17:B17"/>
    <mergeCell ref="A3:B3"/>
    <mergeCell ref="A5:B5"/>
    <mergeCell ref="A6:B6"/>
    <mergeCell ref="A7:B7"/>
    <mergeCell ref="A4:B4"/>
    <mergeCell ref="A11:B11"/>
  </mergeCells>
  <phoneticPr fontId="2" type="noConversion"/>
  <printOptions horizontalCentered="1" verticalCentered="1"/>
  <pageMargins left="0.78740157480314965" right="0.78740157480314965" top="0.31" bottom="0.39370078740157483" header="0.37" footer="0.4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V40"/>
  <sheetViews>
    <sheetView zoomScale="75" workbookViewId="0">
      <pane xSplit="3" ySplit="7" topLeftCell="D8" activePane="bottomRight" state="frozen"/>
      <selection pane="topRight" activeCell="D1" sqref="D1"/>
      <selection pane="bottomLeft" activeCell="A7" sqref="A7"/>
      <selection pane="bottomRight" activeCell="D8" sqref="D8:D9"/>
    </sheetView>
  </sheetViews>
  <sheetFormatPr defaultRowHeight="12.75" x14ac:dyDescent="0.2"/>
  <cols>
    <col min="1" max="1" width="11.140625" customWidth="1"/>
    <col min="2" max="3" width="9.7109375" customWidth="1"/>
    <col min="4" max="4" width="11.28515625" customWidth="1"/>
    <col min="5" max="12" width="9.7109375" customWidth="1"/>
    <col min="13" max="19" width="9.7109375" hidden="1" customWidth="1"/>
  </cols>
  <sheetData>
    <row r="1" spans="1:19" ht="18.75" thickBot="1" x14ac:dyDescent="0.25">
      <c r="A1" s="742" t="s">
        <v>0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743"/>
      <c r="S1" s="743"/>
    </row>
    <row r="2" spans="1:19" ht="17.25" thickTop="1" thickBot="1" x14ac:dyDescent="0.25">
      <c r="A2" s="346" t="s">
        <v>205</v>
      </c>
      <c r="B2" s="785" t="s">
        <v>1</v>
      </c>
      <c r="C2" s="786"/>
      <c r="D2" s="28" t="s">
        <v>21</v>
      </c>
      <c r="E2" s="29" t="s">
        <v>22</v>
      </c>
    </row>
    <row r="3" spans="1:19" ht="14.45" customHeight="1" thickTop="1" thickBot="1" x14ac:dyDescent="0.25">
      <c r="A3" s="343"/>
      <c r="B3" s="344"/>
      <c r="C3" s="345"/>
      <c r="D3" s="235">
        <f>'Titulná strana'!D9:H9</f>
        <v>0</v>
      </c>
      <c r="E3" s="236">
        <f>'Titulná strana'!I9</f>
        <v>2021</v>
      </c>
      <c r="I3" s="700" t="s">
        <v>30</v>
      </c>
      <c r="J3" s="701"/>
      <c r="K3" s="702"/>
      <c r="L3" s="703"/>
      <c r="O3" s="744" t="s">
        <v>30</v>
      </c>
      <c r="P3" s="745"/>
      <c r="Q3" s="746"/>
      <c r="R3" s="746"/>
      <c r="S3" s="747"/>
    </row>
    <row r="4" spans="1:19" ht="13.5" customHeight="1" thickTop="1" x14ac:dyDescent="0.2">
      <c r="A4" s="775" t="s">
        <v>2</v>
      </c>
      <c r="B4" s="776"/>
      <c r="C4" s="765"/>
      <c r="D4" s="727" t="s">
        <v>3</v>
      </c>
      <c r="E4" s="730" t="s">
        <v>88</v>
      </c>
      <c r="F4" s="758" t="s">
        <v>4</v>
      </c>
      <c r="G4" s="720" t="s">
        <v>204</v>
      </c>
      <c r="H4" s="725" t="s">
        <v>200</v>
      </c>
      <c r="I4" s="726"/>
      <c r="J4" s="720" t="s">
        <v>215</v>
      </c>
      <c r="K4" s="770" t="s">
        <v>5</v>
      </c>
      <c r="L4" s="829" t="s">
        <v>23</v>
      </c>
      <c r="M4" s="752" t="s">
        <v>6</v>
      </c>
      <c r="N4" s="753"/>
      <c r="O4" s="753"/>
      <c r="P4" s="753"/>
      <c r="Q4" s="753"/>
      <c r="R4" s="858" t="s">
        <v>24</v>
      </c>
      <c r="S4" s="851" t="s">
        <v>25</v>
      </c>
    </row>
    <row r="5" spans="1:19" ht="12.75" customHeight="1" x14ac:dyDescent="0.2">
      <c r="A5" s="777"/>
      <c r="B5" s="778"/>
      <c r="C5" s="766"/>
      <c r="D5" s="728"/>
      <c r="E5" s="731"/>
      <c r="F5" s="759"/>
      <c r="G5" s="721"/>
      <c r="H5" s="761" t="s">
        <v>16</v>
      </c>
      <c r="I5" s="763" t="s">
        <v>20</v>
      </c>
      <c r="J5" s="721"/>
      <c r="K5" s="770"/>
      <c r="L5" s="830"/>
      <c r="M5" s="859" t="s">
        <v>17</v>
      </c>
      <c r="N5" s="854" t="s">
        <v>18</v>
      </c>
      <c r="O5" s="854" t="s">
        <v>19</v>
      </c>
      <c r="P5" s="854" t="s">
        <v>20</v>
      </c>
      <c r="Q5" s="856" t="s">
        <v>20</v>
      </c>
      <c r="R5" s="830"/>
      <c r="S5" s="852"/>
    </row>
    <row r="6" spans="1:19" ht="15" thickBot="1" x14ac:dyDescent="0.25">
      <c r="A6" s="777"/>
      <c r="B6" s="778"/>
      <c r="C6" s="766"/>
      <c r="D6" s="729"/>
      <c r="E6" s="732"/>
      <c r="F6" s="760"/>
      <c r="G6" s="722"/>
      <c r="H6" s="762"/>
      <c r="I6" s="764"/>
      <c r="J6" s="722"/>
      <c r="K6" s="4" t="s">
        <v>245</v>
      </c>
      <c r="L6" s="831"/>
      <c r="M6" s="860"/>
      <c r="N6" s="855"/>
      <c r="O6" s="855"/>
      <c r="P6" s="855"/>
      <c r="Q6" s="857"/>
      <c r="R6" s="831"/>
      <c r="S6" s="853"/>
    </row>
    <row r="7" spans="1:19" ht="15" thickBot="1" x14ac:dyDescent="0.25">
      <c r="A7" s="779"/>
      <c r="B7" s="780"/>
      <c r="C7" s="767"/>
      <c r="D7" s="6" t="s">
        <v>7</v>
      </c>
      <c r="E7" s="8" t="s">
        <v>7</v>
      </c>
      <c r="F7" s="322" t="s">
        <v>7</v>
      </c>
      <c r="G7" s="322" t="s">
        <v>7</v>
      </c>
      <c r="H7" s="10" t="s">
        <v>7</v>
      </c>
      <c r="I7" s="11" t="s">
        <v>7</v>
      </c>
      <c r="J7" s="11" t="s">
        <v>7</v>
      </c>
      <c r="K7" s="4" t="s">
        <v>189</v>
      </c>
      <c r="L7" s="15" t="s">
        <v>7</v>
      </c>
      <c r="M7" s="12" t="s">
        <v>7</v>
      </c>
      <c r="N7" s="7" t="s">
        <v>7</v>
      </c>
      <c r="O7" s="7" t="s">
        <v>7</v>
      </c>
      <c r="P7" s="7" t="s">
        <v>7</v>
      </c>
      <c r="Q7" s="13" t="s">
        <v>7</v>
      </c>
      <c r="R7" s="17" t="s">
        <v>7</v>
      </c>
      <c r="S7" s="18" t="s">
        <v>7</v>
      </c>
    </row>
    <row r="8" spans="1:19" ht="13.15" customHeight="1" x14ac:dyDescent="0.2">
      <c r="A8" s="791" t="s">
        <v>8</v>
      </c>
      <c r="B8" s="792"/>
      <c r="C8" s="756" t="s">
        <v>28</v>
      </c>
      <c r="D8" s="768">
        <f>'5. modul_1'!H4</f>
        <v>0</v>
      </c>
      <c r="E8" s="768">
        <f>'5. modul_1'!H5</f>
        <v>0</v>
      </c>
      <c r="F8" s="773">
        <f>'5. modul_1'!H6</f>
        <v>0</v>
      </c>
      <c r="G8" s="773">
        <f>'5. modul_1'!H7</f>
        <v>0</v>
      </c>
      <c r="H8" s="819">
        <f>'5. modul_1'!H8</f>
        <v>0</v>
      </c>
      <c r="I8" s="723">
        <f>'5. modul_1'!H9</f>
        <v>0</v>
      </c>
      <c r="J8" s="723">
        <f>'5. modul_1'!H10</f>
        <v>0</v>
      </c>
      <c r="K8" s="456">
        <v>0</v>
      </c>
      <c r="L8" s="817">
        <f>D8+E8+F8+G8+H8+I8+J8+K9</f>
        <v>0</v>
      </c>
      <c r="M8" s="754">
        <f>'5. modul_1'!H13</f>
        <v>0</v>
      </c>
      <c r="N8" s="827">
        <f>'5. modul_1'!H14</f>
        <v>0</v>
      </c>
      <c r="O8" s="827">
        <f>'5. modul_1'!H15</f>
        <v>0</v>
      </c>
      <c r="P8" s="827">
        <f>'5. modul_1'!H16</f>
        <v>0</v>
      </c>
      <c r="Q8" s="810">
        <v>0</v>
      </c>
      <c r="R8" s="817">
        <f>SUM(M8:Q8)</f>
        <v>0</v>
      </c>
      <c r="S8" s="811">
        <f>L8+R8</f>
        <v>0</v>
      </c>
    </row>
    <row r="9" spans="1:19" ht="13.15" customHeight="1" thickBot="1" x14ac:dyDescent="0.25">
      <c r="A9" s="781"/>
      <c r="B9" s="782"/>
      <c r="C9" s="757"/>
      <c r="D9" s="769"/>
      <c r="E9" s="769"/>
      <c r="F9" s="774"/>
      <c r="G9" s="774"/>
      <c r="H9" s="820"/>
      <c r="I9" s="724"/>
      <c r="J9" s="724"/>
      <c r="K9" s="323">
        <f>K8*$H$29</f>
        <v>0</v>
      </c>
      <c r="L9" s="818"/>
      <c r="M9" s="755"/>
      <c r="N9" s="869"/>
      <c r="O9" s="717"/>
      <c r="P9" s="717"/>
      <c r="Q9" s="719"/>
      <c r="R9" s="818"/>
      <c r="S9" s="812"/>
    </row>
    <row r="10" spans="1:19" ht="13.15" customHeight="1" x14ac:dyDescent="0.2">
      <c r="A10" s="787" t="s">
        <v>240</v>
      </c>
      <c r="B10" s="788"/>
      <c r="C10" s="706" t="s">
        <v>28</v>
      </c>
      <c r="D10" s="793">
        <v>0</v>
      </c>
      <c r="E10" s="771">
        <v>0</v>
      </c>
      <c r="F10" s="771">
        <v>0</v>
      </c>
      <c r="G10" s="863"/>
      <c r="H10" s="771">
        <v>0</v>
      </c>
      <c r="I10" s="771">
        <v>0</v>
      </c>
      <c r="J10" s="863"/>
      <c r="K10" s="457">
        <v>0</v>
      </c>
      <c r="L10" s="817">
        <f>D10+E10+F10+G10+H10+I10+J10+K11</f>
        <v>0</v>
      </c>
      <c r="M10" s="865"/>
      <c r="N10" s="867"/>
      <c r="O10" s="813"/>
      <c r="P10" s="813"/>
      <c r="Q10" s="825"/>
      <c r="R10" s="817">
        <f>SUM(M10:Q10)</f>
        <v>0</v>
      </c>
      <c r="S10" s="811">
        <f>L10+R10</f>
        <v>0</v>
      </c>
    </row>
    <row r="11" spans="1:19" ht="13.15" customHeight="1" thickBot="1" x14ac:dyDescent="0.25">
      <c r="A11" s="789"/>
      <c r="B11" s="790"/>
      <c r="C11" s="757"/>
      <c r="D11" s="794"/>
      <c r="E11" s="772"/>
      <c r="F11" s="772"/>
      <c r="G11" s="864"/>
      <c r="H11" s="772"/>
      <c r="I11" s="772"/>
      <c r="J11" s="864"/>
      <c r="K11" s="358">
        <f>K10*$H$29</f>
        <v>0</v>
      </c>
      <c r="L11" s="818"/>
      <c r="M11" s="866"/>
      <c r="N11" s="868"/>
      <c r="O11" s="814"/>
      <c r="P11" s="814"/>
      <c r="Q11" s="826"/>
      <c r="R11" s="818"/>
      <c r="S11" s="812"/>
    </row>
    <row r="12" spans="1:19" ht="13.15" customHeight="1" x14ac:dyDescent="0.2">
      <c r="A12" s="708" t="s">
        <v>255</v>
      </c>
      <c r="B12" s="709"/>
      <c r="C12" s="706" t="s">
        <v>28</v>
      </c>
      <c r="D12" s="783">
        <v>0</v>
      </c>
      <c r="E12" s="808">
        <v>0</v>
      </c>
      <c r="F12" s="803">
        <v>0</v>
      </c>
      <c r="G12" s="861">
        <v>0</v>
      </c>
      <c r="H12" s="821"/>
      <c r="I12" s="750">
        <v>0</v>
      </c>
      <c r="J12" s="823">
        <v>0</v>
      </c>
      <c r="K12" s="458">
        <v>0</v>
      </c>
      <c r="L12" s="817">
        <f>D12+E12+F12+G12+H12+I12+J12+K13</f>
        <v>0</v>
      </c>
      <c r="M12" s="712">
        <v>0</v>
      </c>
      <c r="N12" s="714">
        <v>0</v>
      </c>
      <c r="O12" s="714">
        <v>0</v>
      </c>
      <c r="P12" s="714">
        <v>0</v>
      </c>
      <c r="Q12" s="718">
        <v>0</v>
      </c>
      <c r="R12" s="737">
        <f>SUM(M12:Q12)</f>
        <v>0</v>
      </c>
      <c r="S12" s="734">
        <f>L12+R12</f>
        <v>0</v>
      </c>
    </row>
    <row r="13" spans="1:19" ht="13.15" customHeight="1" thickBot="1" x14ac:dyDescent="0.25">
      <c r="A13" s="781"/>
      <c r="B13" s="782"/>
      <c r="C13" s="757"/>
      <c r="D13" s="784"/>
      <c r="E13" s="809"/>
      <c r="F13" s="804"/>
      <c r="G13" s="862"/>
      <c r="H13" s="822"/>
      <c r="I13" s="751"/>
      <c r="J13" s="824"/>
      <c r="K13" s="323">
        <f>K12*$H$29</f>
        <v>0</v>
      </c>
      <c r="L13" s="818"/>
      <c r="M13" s="713"/>
      <c r="N13" s="715"/>
      <c r="O13" s="715"/>
      <c r="P13" s="715"/>
      <c r="Q13" s="736"/>
      <c r="R13" s="738"/>
      <c r="S13" s="735"/>
    </row>
    <row r="14" spans="1:19" ht="13.15" customHeight="1" x14ac:dyDescent="0.2">
      <c r="A14" s="708" t="s">
        <v>9</v>
      </c>
      <c r="B14" s="709"/>
      <c r="C14" s="706" t="s">
        <v>28</v>
      </c>
      <c r="D14" s="783">
        <v>0</v>
      </c>
      <c r="E14" s="808">
        <v>0</v>
      </c>
      <c r="F14" s="803">
        <v>0</v>
      </c>
      <c r="G14" s="861">
        <v>0</v>
      </c>
      <c r="H14" s="815">
        <v>0</v>
      </c>
      <c r="I14" s="750">
        <v>0</v>
      </c>
      <c r="J14" s="823">
        <v>0</v>
      </c>
      <c r="K14" s="458"/>
      <c r="L14" s="817">
        <f>D14+E14+F14+G14+H14+I14+J14+K15</f>
        <v>0</v>
      </c>
      <c r="M14" s="712">
        <v>0</v>
      </c>
      <c r="N14" s="714">
        <v>0</v>
      </c>
      <c r="O14" s="714">
        <v>0</v>
      </c>
      <c r="P14" s="714">
        <v>0</v>
      </c>
      <c r="Q14" s="718">
        <v>0</v>
      </c>
      <c r="R14" s="737">
        <f>SUM(M14:Q14)</f>
        <v>0</v>
      </c>
      <c r="S14" s="734">
        <f>L14+R14</f>
        <v>0</v>
      </c>
    </row>
    <row r="15" spans="1:19" ht="13.15" customHeight="1" thickBot="1" x14ac:dyDescent="0.25">
      <c r="A15" s="781"/>
      <c r="B15" s="782"/>
      <c r="C15" s="757"/>
      <c r="D15" s="784"/>
      <c r="E15" s="809"/>
      <c r="F15" s="804"/>
      <c r="G15" s="862"/>
      <c r="H15" s="816"/>
      <c r="I15" s="751"/>
      <c r="J15" s="824"/>
      <c r="K15" s="323">
        <f>K14*$H$29</f>
        <v>0</v>
      </c>
      <c r="L15" s="818"/>
      <c r="M15" s="713"/>
      <c r="N15" s="715"/>
      <c r="O15" s="715"/>
      <c r="P15" s="715"/>
      <c r="Q15" s="736"/>
      <c r="R15" s="738"/>
      <c r="S15" s="735"/>
    </row>
    <row r="16" spans="1:19" ht="13.15" customHeight="1" x14ac:dyDescent="0.2">
      <c r="A16" s="708" t="s">
        <v>256</v>
      </c>
      <c r="B16" s="709"/>
      <c r="C16" s="706" t="s">
        <v>29</v>
      </c>
      <c r="D16" s="783">
        <v>0</v>
      </c>
      <c r="E16" s="808">
        <v>0</v>
      </c>
      <c r="F16" s="803">
        <v>0</v>
      </c>
      <c r="G16" s="861">
        <v>0</v>
      </c>
      <c r="H16" s="748">
        <v>0</v>
      </c>
      <c r="I16" s="849">
        <v>0</v>
      </c>
      <c r="J16" s="861">
        <v>0</v>
      </c>
      <c r="K16" s="458"/>
      <c r="L16" s="817">
        <f>D16+E16+F16+G16+H16+I16+J16+K17</f>
        <v>0</v>
      </c>
      <c r="M16" s="712">
        <v>0</v>
      </c>
      <c r="N16" s="714">
        <v>0</v>
      </c>
      <c r="O16" s="714">
        <v>0</v>
      </c>
      <c r="P16" s="714">
        <v>0</v>
      </c>
      <c r="Q16" s="718">
        <v>0</v>
      </c>
      <c r="R16" s="737">
        <f>SUM(M16:Q16)</f>
        <v>0</v>
      </c>
      <c r="S16" s="734">
        <f>L16+R16</f>
        <v>0</v>
      </c>
    </row>
    <row r="17" spans="1:22" ht="13.15" customHeight="1" thickBot="1" x14ac:dyDescent="0.25">
      <c r="A17" s="781"/>
      <c r="B17" s="782"/>
      <c r="C17" s="757"/>
      <c r="D17" s="784"/>
      <c r="E17" s="809"/>
      <c r="F17" s="804"/>
      <c r="G17" s="862"/>
      <c r="H17" s="749"/>
      <c r="I17" s="850"/>
      <c r="J17" s="862"/>
      <c r="K17" s="323">
        <f>K16*$H$29</f>
        <v>0</v>
      </c>
      <c r="L17" s="818"/>
      <c r="M17" s="713"/>
      <c r="N17" s="715"/>
      <c r="O17" s="715"/>
      <c r="P17" s="715"/>
      <c r="Q17" s="736"/>
      <c r="R17" s="738"/>
      <c r="S17" s="735"/>
    </row>
    <row r="18" spans="1:22" ht="13.15" customHeight="1" x14ac:dyDescent="0.2">
      <c r="A18" s="708" t="s">
        <v>10</v>
      </c>
      <c r="B18" s="709"/>
      <c r="C18" s="706" t="s">
        <v>29</v>
      </c>
      <c r="D18" s="783">
        <v>0</v>
      </c>
      <c r="E18" s="808">
        <v>0</v>
      </c>
      <c r="F18" s="803">
        <v>0</v>
      </c>
      <c r="G18" s="861">
        <v>0</v>
      </c>
      <c r="H18" s="748">
        <v>0</v>
      </c>
      <c r="I18" s="849">
        <v>0</v>
      </c>
      <c r="J18" s="861">
        <v>0</v>
      </c>
      <c r="K18" s="458"/>
      <c r="L18" s="817">
        <f>D18+E18+F18+G18+H18+I18+J18+K19</f>
        <v>0</v>
      </c>
      <c r="M18" s="712">
        <v>0</v>
      </c>
      <c r="N18" s="714">
        <v>0</v>
      </c>
      <c r="O18" s="714">
        <v>0</v>
      </c>
      <c r="P18" s="714">
        <v>0</v>
      </c>
      <c r="Q18" s="718">
        <v>0</v>
      </c>
      <c r="R18" s="737">
        <f>SUM(M18:Q18)</f>
        <v>0</v>
      </c>
      <c r="S18" s="734">
        <f>L18+R18</f>
        <v>0</v>
      </c>
    </row>
    <row r="19" spans="1:22" ht="13.15" customHeight="1" thickBot="1" x14ac:dyDescent="0.25">
      <c r="A19" s="781"/>
      <c r="B19" s="782"/>
      <c r="C19" s="757"/>
      <c r="D19" s="784"/>
      <c r="E19" s="809"/>
      <c r="F19" s="804"/>
      <c r="G19" s="862"/>
      <c r="H19" s="749"/>
      <c r="I19" s="850"/>
      <c r="J19" s="862"/>
      <c r="K19" s="323">
        <f>K18*$H$29</f>
        <v>0</v>
      </c>
      <c r="L19" s="818"/>
      <c r="M19" s="713"/>
      <c r="N19" s="715"/>
      <c r="O19" s="715"/>
      <c r="P19" s="715"/>
      <c r="Q19" s="736"/>
      <c r="R19" s="738"/>
      <c r="S19" s="735"/>
    </row>
    <row r="20" spans="1:22" ht="13.15" customHeight="1" x14ac:dyDescent="0.2">
      <c r="A20" s="708" t="s">
        <v>11</v>
      </c>
      <c r="B20" s="709"/>
      <c r="C20" s="706" t="s">
        <v>29</v>
      </c>
      <c r="D20" s="795">
        <f>D8+D12+D14-D16-D18-D24</f>
        <v>0</v>
      </c>
      <c r="E20" s="806">
        <f>E8+E12+E14-E16-E18-E24</f>
        <v>0</v>
      </c>
      <c r="F20" s="797">
        <f>F8+F12+F14-F16-F18-F24</f>
        <v>0</v>
      </c>
      <c r="G20" s="797">
        <f>G8+G12+G14-G16-G18-G24</f>
        <v>0</v>
      </c>
      <c r="H20" s="832">
        <f>H8+H14-H16-H18-H24</f>
        <v>0</v>
      </c>
      <c r="I20" s="833">
        <f>I8+I12+I14-I16-I18-I24</f>
        <v>0</v>
      </c>
      <c r="J20" s="833">
        <f>J8+J12+J14-J16-J18-J24</f>
        <v>0</v>
      </c>
      <c r="K20" s="458"/>
      <c r="L20" s="817">
        <f>D20+E20+F20+G20+H20+I20+J20+K21</f>
        <v>0</v>
      </c>
      <c r="M20" s="712">
        <v>0</v>
      </c>
      <c r="N20" s="714">
        <v>0</v>
      </c>
      <c r="O20" s="714">
        <v>0</v>
      </c>
      <c r="P20" s="714">
        <v>0</v>
      </c>
      <c r="Q20" s="718">
        <v>0</v>
      </c>
      <c r="R20" s="737">
        <f>SUM(M20:Q20)</f>
        <v>0</v>
      </c>
      <c r="S20" s="734">
        <f>L20+R20</f>
        <v>0</v>
      </c>
    </row>
    <row r="21" spans="1:22" ht="13.15" customHeight="1" thickBot="1" x14ac:dyDescent="0.25">
      <c r="A21" s="781"/>
      <c r="B21" s="782"/>
      <c r="C21" s="757"/>
      <c r="D21" s="796"/>
      <c r="E21" s="807"/>
      <c r="F21" s="798"/>
      <c r="G21" s="798"/>
      <c r="H21" s="820"/>
      <c r="I21" s="834"/>
      <c r="J21" s="834"/>
      <c r="K21" s="323">
        <f>K20*$H$29</f>
        <v>0</v>
      </c>
      <c r="L21" s="818"/>
      <c r="M21" s="713"/>
      <c r="N21" s="715"/>
      <c r="O21" s="715"/>
      <c r="P21" s="715"/>
      <c r="Q21" s="736"/>
      <c r="R21" s="738"/>
      <c r="S21" s="735"/>
    </row>
    <row r="22" spans="1:22" ht="13.15" customHeight="1" x14ac:dyDescent="0.2">
      <c r="A22" s="708" t="s">
        <v>42</v>
      </c>
      <c r="B22" s="709"/>
      <c r="C22" s="706" t="s">
        <v>29</v>
      </c>
      <c r="D22" s="838"/>
      <c r="E22" s="840"/>
      <c r="F22" s="801"/>
      <c r="G22" s="835"/>
      <c r="H22" s="821"/>
      <c r="I22" s="847"/>
      <c r="J22" s="835"/>
      <c r="K22" s="458"/>
      <c r="L22" s="817">
        <f>D22+E22+F22+G22+H22+I22+J22+K23</f>
        <v>0</v>
      </c>
      <c r="M22" s="712">
        <v>0</v>
      </c>
      <c r="N22" s="714">
        <v>0</v>
      </c>
      <c r="O22" s="714">
        <v>0</v>
      </c>
      <c r="P22" s="714">
        <v>0</v>
      </c>
      <c r="Q22" s="718">
        <v>0</v>
      </c>
      <c r="R22" s="737">
        <f>SUM(M22:Q22)</f>
        <v>0</v>
      </c>
      <c r="S22" s="734">
        <f>L22+R22</f>
        <v>0</v>
      </c>
    </row>
    <row r="23" spans="1:22" ht="13.15" customHeight="1" thickBot="1" x14ac:dyDescent="0.25">
      <c r="A23" s="781"/>
      <c r="B23" s="782"/>
      <c r="C23" s="757"/>
      <c r="D23" s="839"/>
      <c r="E23" s="841"/>
      <c r="F23" s="802"/>
      <c r="G23" s="837"/>
      <c r="H23" s="822"/>
      <c r="I23" s="848"/>
      <c r="J23" s="837"/>
      <c r="K23" s="352">
        <f>K22*$H$29</f>
        <v>0</v>
      </c>
      <c r="L23" s="818"/>
      <c r="M23" s="713"/>
      <c r="N23" s="715"/>
      <c r="O23" s="715"/>
      <c r="P23" s="715"/>
      <c r="Q23" s="736"/>
      <c r="R23" s="738"/>
      <c r="S23" s="735"/>
    </row>
    <row r="24" spans="1:22" ht="13.15" customHeight="1" x14ac:dyDescent="0.2">
      <c r="A24" s="787" t="s">
        <v>239</v>
      </c>
      <c r="B24" s="788"/>
      <c r="C24" s="706" t="s">
        <v>27</v>
      </c>
      <c r="D24" s="795">
        <f>'6. modul_1'!H4</f>
        <v>0</v>
      </c>
      <c r="E24" s="806">
        <f>'6. modul_1'!H5</f>
        <v>0</v>
      </c>
      <c r="F24" s="797">
        <f>'6. modul_1'!H6</f>
        <v>0</v>
      </c>
      <c r="G24" s="797">
        <f>'6. modul_1'!H7</f>
        <v>0</v>
      </c>
      <c r="H24" s="832">
        <f>'6. modul_1'!H8</f>
        <v>0</v>
      </c>
      <c r="I24" s="833">
        <f>'6. modul_1'!H9</f>
        <v>0</v>
      </c>
      <c r="J24" s="833">
        <f>'6. modul_1'!H10</f>
        <v>0</v>
      </c>
      <c r="K24" s="458"/>
      <c r="L24" s="817">
        <f>D24+E24+F24+G24+H24+I24+J24+K25</f>
        <v>0</v>
      </c>
      <c r="M24" s="877">
        <f>'6. modul_1'!H13</f>
        <v>0</v>
      </c>
      <c r="N24" s="716">
        <f>'6. modul_1'!H14</f>
        <v>0</v>
      </c>
      <c r="O24" s="716">
        <f>'6. modul_1'!H15</f>
        <v>0</v>
      </c>
      <c r="P24" s="716">
        <f>'6. modul_1'!H16</f>
        <v>0</v>
      </c>
      <c r="Q24" s="718">
        <v>0</v>
      </c>
      <c r="R24" s="737">
        <f>SUM(M24:Q24)</f>
        <v>0</v>
      </c>
      <c r="S24" s="734">
        <f>L24+R24</f>
        <v>0</v>
      </c>
    </row>
    <row r="25" spans="1:22" ht="13.15" customHeight="1" x14ac:dyDescent="0.2">
      <c r="A25" s="789"/>
      <c r="B25" s="790"/>
      <c r="C25" s="757"/>
      <c r="D25" s="846"/>
      <c r="E25" s="845"/>
      <c r="F25" s="805"/>
      <c r="G25" s="805"/>
      <c r="H25" s="872"/>
      <c r="I25" s="724"/>
      <c r="J25" s="724"/>
      <c r="K25" s="323">
        <f>K24*$H$29</f>
        <v>0</v>
      </c>
      <c r="L25" s="818"/>
      <c r="M25" s="755"/>
      <c r="N25" s="717"/>
      <c r="O25" s="717"/>
      <c r="P25" s="717"/>
      <c r="Q25" s="719"/>
      <c r="R25" s="818"/>
      <c r="S25" s="735"/>
    </row>
    <row r="26" spans="1:22" ht="13.15" customHeight="1" x14ac:dyDescent="0.2">
      <c r="A26" s="708" t="s">
        <v>26</v>
      </c>
      <c r="B26" s="709"/>
      <c r="C26" s="706"/>
      <c r="D26" s="795">
        <f>S20-'2. modul_5'!R9</f>
        <v>0</v>
      </c>
      <c r="E26" s="840"/>
      <c r="F26" s="799"/>
      <c r="G26" s="835"/>
      <c r="H26" s="821"/>
      <c r="I26" s="847"/>
      <c r="J26" s="835"/>
      <c r="K26" s="458"/>
      <c r="L26" s="737">
        <f>D26+K26</f>
        <v>0</v>
      </c>
      <c r="M26" s="875"/>
      <c r="N26" s="740"/>
      <c r="O26" s="740"/>
      <c r="P26" s="740"/>
      <c r="Q26" s="704"/>
      <c r="R26" s="873"/>
      <c r="S26" s="734">
        <f>L26</f>
        <v>0</v>
      </c>
    </row>
    <row r="27" spans="1:22" ht="13.15" customHeight="1" thickBot="1" x14ac:dyDescent="0.25">
      <c r="A27" s="710"/>
      <c r="B27" s="711"/>
      <c r="C27" s="707"/>
      <c r="D27" s="844"/>
      <c r="E27" s="843"/>
      <c r="F27" s="800"/>
      <c r="G27" s="836"/>
      <c r="H27" s="870"/>
      <c r="I27" s="871"/>
      <c r="J27" s="836"/>
      <c r="K27" s="353">
        <f>K26*$H$29</f>
        <v>0</v>
      </c>
      <c r="L27" s="842"/>
      <c r="M27" s="876"/>
      <c r="N27" s="741"/>
      <c r="O27" s="741"/>
      <c r="P27" s="741"/>
      <c r="Q27" s="705"/>
      <c r="R27" s="874"/>
      <c r="S27" s="739"/>
    </row>
    <row r="28" spans="1:22" ht="13.15" hidden="1" customHeight="1" thickTop="1" thickBot="1" x14ac:dyDescent="0.25">
      <c r="A28" s="710" t="s">
        <v>183</v>
      </c>
      <c r="B28" s="828"/>
      <c r="C28" s="240"/>
      <c r="D28" s="241"/>
      <c r="E28" s="242"/>
      <c r="F28" s="242"/>
      <c r="G28" s="242"/>
      <c r="H28" s="242"/>
      <c r="I28" s="242"/>
      <c r="J28" s="342"/>
      <c r="K28" s="243"/>
      <c r="L28" s="244"/>
      <c r="M28" s="245"/>
      <c r="N28" s="242"/>
      <c r="O28" s="242"/>
      <c r="P28" s="242"/>
      <c r="Q28" s="246"/>
      <c r="R28" s="247"/>
      <c r="S28" s="248"/>
    </row>
    <row r="29" spans="1:22" ht="13.5" thickTop="1" x14ac:dyDescent="0.2">
      <c r="A29" s="733" t="s">
        <v>188</v>
      </c>
      <c r="B29" s="733"/>
      <c r="C29" s="733"/>
      <c r="D29" s="733"/>
      <c r="E29" s="5" t="s">
        <v>244</v>
      </c>
      <c r="F29" s="5" t="s">
        <v>27</v>
      </c>
      <c r="G29" s="5"/>
      <c r="H29" s="5">
        <v>0.7</v>
      </c>
      <c r="I29" s="5" t="s">
        <v>7</v>
      </c>
      <c r="J29" s="5"/>
      <c r="V29" s="129"/>
    </row>
    <row r="30" spans="1:22" x14ac:dyDescent="0.2">
      <c r="A30" s="354"/>
      <c r="B30" s="354"/>
      <c r="C30" s="354"/>
      <c r="D30" s="354"/>
      <c r="E30" s="354"/>
      <c r="F30" s="354"/>
      <c r="G30" s="5"/>
      <c r="H30" s="5"/>
      <c r="I30" s="5"/>
      <c r="J30" s="5"/>
      <c r="V30" s="129"/>
    </row>
    <row r="31" spans="1:22" ht="14.25" x14ac:dyDescent="0.2">
      <c r="A31" s="699" t="s">
        <v>251</v>
      </c>
      <c r="B31" s="699"/>
      <c r="C31" s="699"/>
      <c r="D31" s="699"/>
      <c r="E31" s="699"/>
      <c r="F31" s="699"/>
      <c r="G31" s="436"/>
      <c r="H31" s="435"/>
      <c r="I31" s="435"/>
      <c r="J31" s="435"/>
    </row>
    <row r="32" spans="1:22" x14ac:dyDescent="0.2">
      <c r="G32" s="436"/>
      <c r="H32" s="435"/>
      <c r="I32" s="435"/>
      <c r="J32" s="435"/>
    </row>
    <row r="33" spans="1:20" x14ac:dyDescent="0.2">
      <c r="A33" s="306" t="s">
        <v>190</v>
      </c>
      <c r="B33" s="306"/>
      <c r="C33" s="306"/>
      <c r="D33" s="306"/>
      <c r="E33" s="31"/>
      <c r="F33" s="31"/>
      <c r="G33" s="31"/>
      <c r="H33" s="31"/>
      <c r="I33" s="31"/>
      <c r="J33" s="31"/>
      <c r="K33" s="31"/>
      <c r="M33" s="31"/>
      <c r="N33" s="31"/>
      <c r="O33" s="31"/>
      <c r="P33" s="31"/>
      <c r="Q33" s="31"/>
    </row>
    <row r="34" spans="1:20" x14ac:dyDescent="0.2">
      <c r="T34" s="129"/>
    </row>
    <row r="35" spans="1:20" x14ac:dyDescent="0.2">
      <c r="A35" s="91" t="s">
        <v>54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20" x14ac:dyDescent="0.2">
      <c r="A36" s="92" t="s">
        <v>81</v>
      </c>
      <c r="B36" s="39"/>
      <c r="C36" s="39"/>
      <c r="D36" s="357">
        <f>(D8+D12+D14)-(D16+D18+D20)-D24</f>
        <v>0</v>
      </c>
      <c r="E36" s="357">
        <f>(E8+E12+E14)-(E16+E18+E20)-E24</f>
        <v>0</v>
      </c>
      <c r="F36" s="357">
        <f>(F8+F12+F14)-(F16+F18+F20)-F24</f>
        <v>0</v>
      </c>
      <c r="G36" s="357">
        <f>(G8+G12+G14)-(G16+G18+G20)-G24</f>
        <v>0</v>
      </c>
      <c r="H36" s="357">
        <f>(H8+H14)-(H16+H18+H20)-H24</f>
        <v>0</v>
      </c>
      <c r="I36" s="357">
        <f>(I8+I12+I14)-(I16+I18+I20)-I24</f>
        <v>0</v>
      </c>
      <c r="J36" s="357">
        <f>(J8+J12+J14)-(J16+J18+J20)-J24</f>
        <v>0</v>
      </c>
      <c r="K36" s="357">
        <f>ROUND(((K9+K13+K15)-(K17+K19+K21+K23)-K25-K27),1)</f>
        <v>0</v>
      </c>
      <c r="L36" s="42"/>
      <c r="M36" s="357">
        <f>(M8+M12+M14)-(M16+M18+M20+M22)-M24</f>
        <v>0</v>
      </c>
      <c r="N36" s="357">
        <f>(N8+N12+N14)-(N16+N18+N20+N22)-N24</f>
        <v>0</v>
      </c>
      <c r="O36" s="357">
        <f>(O8+O12+O14)-(O16+O18+O20+O22)-O24</f>
        <v>0</v>
      </c>
      <c r="P36" s="357">
        <f>(P8+P12+P14)-(P16+P18+P20+P22)-P24</f>
        <v>0</v>
      </c>
      <c r="Q36" s="93">
        <f>(Q8+Q12+Q14)-(Q16+Q18+Q20+Q22)-Q24</f>
        <v>0</v>
      </c>
    </row>
    <row r="37" spans="1:20" x14ac:dyDescent="0.2">
      <c r="A37" s="92" t="s">
        <v>82</v>
      </c>
      <c r="B37" s="39"/>
      <c r="C37" s="39"/>
      <c r="D37" s="31" t="str">
        <f t="shared" ref="D37:K37" si="0">IF(D36=0,"OK","CHYBA")</f>
        <v>OK</v>
      </c>
      <c r="E37" s="31" t="str">
        <f t="shared" si="0"/>
        <v>OK</v>
      </c>
      <c r="F37" s="31" t="str">
        <f t="shared" si="0"/>
        <v>OK</v>
      </c>
      <c r="G37" s="31" t="str">
        <f t="shared" si="0"/>
        <v>OK</v>
      </c>
      <c r="H37" s="31" t="str">
        <f t="shared" si="0"/>
        <v>OK</v>
      </c>
      <c r="I37" s="31" t="str">
        <f t="shared" si="0"/>
        <v>OK</v>
      </c>
      <c r="J37" s="31" t="str">
        <f t="shared" si="0"/>
        <v>OK</v>
      </c>
      <c r="K37" s="31" t="str">
        <f t="shared" si="0"/>
        <v>OK</v>
      </c>
      <c r="L37" s="47"/>
      <c r="M37" s="31" t="str">
        <f>IF(M36=0,"OK","CHYBA")</f>
        <v>OK</v>
      </c>
      <c r="N37" s="31" t="str">
        <f>IF(N36=0,"OK","CHYBA")</f>
        <v>OK</v>
      </c>
      <c r="O37" s="31" t="str">
        <f>IF(O36=0,"OK","CHYBA")</f>
        <v>OK</v>
      </c>
      <c r="P37" s="31" t="str">
        <f>IF(P36=0,"OK","CHYBA")</f>
        <v>OK</v>
      </c>
      <c r="Q37" s="31" t="str">
        <f>IF(Q36=0,"OK","CHYBA")</f>
        <v>OK</v>
      </c>
    </row>
    <row r="38" spans="1:20" ht="13.15" customHeight="1" x14ac:dyDescent="0.35">
      <c r="A38" s="92" t="s">
        <v>261</v>
      </c>
      <c r="B38" s="355"/>
      <c r="C38" s="356"/>
      <c r="D38" s="356"/>
      <c r="E38" s="356"/>
      <c r="F38" s="356"/>
      <c r="G38" s="356"/>
      <c r="H38" s="356"/>
      <c r="I38" s="356"/>
      <c r="J38" s="356"/>
      <c r="K38" s="42">
        <f>SUM(S12)+SUM('2. modul_5'!R11)-'3. a 4. modul'!G59</f>
        <v>0</v>
      </c>
      <c r="L38" s="46" t="str">
        <f>IF(K38=0,"OK","Suma dovozu nezodpovedá odd.3!")</f>
        <v>OK</v>
      </c>
      <c r="M38" s="39"/>
    </row>
    <row r="39" spans="1:20" x14ac:dyDescent="0.2">
      <c r="A39" s="356" t="s">
        <v>262</v>
      </c>
      <c r="B39" s="356"/>
      <c r="C39" s="69"/>
      <c r="D39" s="69"/>
      <c r="E39" s="69"/>
      <c r="F39" s="69"/>
      <c r="G39" s="69"/>
      <c r="H39" s="69"/>
      <c r="I39" s="69"/>
      <c r="J39" s="69"/>
      <c r="K39" s="42">
        <f>SUM(S16)+SUM('2. modul_5'!R13)-'3. a 4. modul'!O59</f>
        <v>0</v>
      </c>
      <c r="L39" s="46" t="str">
        <f>IF(K39=0,"OK","Suma vývozu nezodpovedá odd.4!")</f>
        <v>OK</v>
      </c>
      <c r="M39" s="39"/>
    </row>
    <row r="40" spans="1:20" x14ac:dyDescent="0.2">
      <c r="A40" s="92" t="s">
        <v>83</v>
      </c>
      <c r="B40" s="39"/>
      <c r="C40" s="39"/>
      <c r="D40" s="39"/>
      <c r="E40" s="39"/>
      <c r="F40" s="39"/>
      <c r="G40" s="39"/>
      <c r="H40" s="39"/>
      <c r="I40" s="39"/>
      <c r="J40" s="39"/>
      <c r="K40" s="42">
        <f>MIN(D8:Q27)</f>
        <v>0</v>
      </c>
      <c r="L40" s="46" t="str">
        <f>IF(K40&lt;0,"Nepovolené záporné číslo","OK")</f>
        <v>OK</v>
      </c>
      <c r="M40" s="39"/>
    </row>
  </sheetData>
  <sheetProtection password="CAEB" sheet="1" objects="1" scenarios="1"/>
  <mergeCells count="199">
    <mergeCell ref="H26:H27"/>
    <mergeCell ref="I26:I27"/>
    <mergeCell ref="J16:J17"/>
    <mergeCell ref="J14:J15"/>
    <mergeCell ref="H24:H25"/>
    <mergeCell ref="I24:I25"/>
    <mergeCell ref="L24:L25"/>
    <mergeCell ref="L16:L17"/>
    <mergeCell ref="R20:R21"/>
    <mergeCell ref="R26:R27"/>
    <mergeCell ref="R24:R25"/>
    <mergeCell ref="M26:M27"/>
    <mergeCell ref="N26:N27"/>
    <mergeCell ref="O26:O27"/>
    <mergeCell ref="M24:M25"/>
    <mergeCell ref="N22:N23"/>
    <mergeCell ref="O22:O23"/>
    <mergeCell ref="P22:P23"/>
    <mergeCell ref="S4:S6"/>
    <mergeCell ref="O5:O6"/>
    <mergeCell ref="P5:P6"/>
    <mergeCell ref="Q5:Q6"/>
    <mergeCell ref="R4:R6"/>
    <mergeCell ref="M5:M6"/>
    <mergeCell ref="N5:N6"/>
    <mergeCell ref="G20:G21"/>
    <mergeCell ref="J20:J21"/>
    <mergeCell ref="G14:G15"/>
    <mergeCell ref="G10:G11"/>
    <mergeCell ref="H10:H11"/>
    <mergeCell ref="J10:J11"/>
    <mergeCell ref="G18:G19"/>
    <mergeCell ref="G16:G17"/>
    <mergeCell ref="G12:G13"/>
    <mergeCell ref="M10:M11"/>
    <mergeCell ref="N10:N11"/>
    <mergeCell ref="I18:I19"/>
    <mergeCell ref="J18:J19"/>
    <mergeCell ref="R8:R9"/>
    <mergeCell ref="S8:S9"/>
    <mergeCell ref="N8:N9"/>
    <mergeCell ref="O8:O9"/>
    <mergeCell ref="A28:B28"/>
    <mergeCell ref="L4:L6"/>
    <mergeCell ref="H22:H23"/>
    <mergeCell ref="H20:H21"/>
    <mergeCell ref="I20:I21"/>
    <mergeCell ref="G26:G27"/>
    <mergeCell ref="J26:J27"/>
    <mergeCell ref="J22:J23"/>
    <mergeCell ref="G22:G23"/>
    <mergeCell ref="G24:G25"/>
    <mergeCell ref="D22:D23"/>
    <mergeCell ref="E22:E23"/>
    <mergeCell ref="J24:J25"/>
    <mergeCell ref="L26:L27"/>
    <mergeCell ref="E26:E27"/>
    <mergeCell ref="D26:D27"/>
    <mergeCell ref="E24:E25"/>
    <mergeCell ref="D24:D25"/>
    <mergeCell ref="L20:L21"/>
    <mergeCell ref="I22:I23"/>
    <mergeCell ref="L22:L23"/>
    <mergeCell ref="L10:L11"/>
    <mergeCell ref="L18:L19"/>
    <mergeCell ref="I16:I17"/>
    <mergeCell ref="Q8:Q9"/>
    <mergeCell ref="S10:S11"/>
    <mergeCell ref="O10:O11"/>
    <mergeCell ref="P10:P11"/>
    <mergeCell ref="H14:H15"/>
    <mergeCell ref="N12:N13"/>
    <mergeCell ref="P12:P13"/>
    <mergeCell ref="Q12:Q13"/>
    <mergeCell ref="O12:O13"/>
    <mergeCell ref="S12:S13"/>
    <mergeCell ref="Q14:Q15"/>
    <mergeCell ref="L8:L9"/>
    <mergeCell ref="H8:H9"/>
    <mergeCell ref="L14:L15"/>
    <mergeCell ref="L12:L13"/>
    <mergeCell ref="I12:I13"/>
    <mergeCell ref="H12:H13"/>
    <mergeCell ref="J12:J13"/>
    <mergeCell ref="I10:I11"/>
    <mergeCell ref="I8:I9"/>
    <mergeCell ref="Q10:Q11"/>
    <mergeCell ref="R10:R11"/>
    <mergeCell ref="P8:P9"/>
    <mergeCell ref="C24:C25"/>
    <mergeCell ref="A22:B23"/>
    <mergeCell ref="C22:C23"/>
    <mergeCell ref="A24:B25"/>
    <mergeCell ref="D20:D21"/>
    <mergeCell ref="F20:F21"/>
    <mergeCell ref="D12:D13"/>
    <mergeCell ref="F26:F27"/>
    <mergeCell ref="F22:F23"/>
    <mergeCell ref="F14:F15"/>
    <mergeCell ref="F24:F25"/>
    <mergeCell ref="C20:C21"/>
    <mergeCell ref="C16:C17"/>
    <mergeCell ref="C18:C19"/>
    <mergeCell ref="E20:E21"/>
    <mergeCell ref="F16:F17"/>
    <mergeCell ref="F18:F19"/>
    <mergeCell ref="E18:E19"/>
    <mergeCell ref="F12:F13"/>
    <mergeCell ref="E12:E13"/>
    <mergeCell ref="E16:E17"/>
    <mergeCell ref="E14:E15"/>
    <mergeCell ref="A4:B7"/>
    <mergeCell ref="A20:B21"/>
    <mergeCell ref="D14:D15"/>
    <mergeCell ref="D16:D17"/>
    <mergeCell ref="D18:D19"/>
    <mergeCell ref="B2:C2"/>
    <mergeCell ref="A14:B15"/>
    <mergeCell ref="A16:B17"/>
    <mergeCell ref="A18:B19"/>
    <mergeCell ref="A10:B11"/>
    <mergeCell ref="A12:B13"/>
    <mergeCell ref="C10:C11"/>
    <mergeCell ref="C12:C13"/>
    <mergeCell ref="A8:B9"/>
    <mergeCell ref="C14:C15"/>
    <mergeCell ref="D10:D11"/>
    <mergeCell ref="F4:F6"/>
    <mergeCell ref="H5:H6"/>
    <mergeCell ref="I5:I6"/>
    <mergeCell ref="C4:C7"/>
    <mergeCell ref="G4:G6"/>
    <mergeCell ref="D8:D9"/>
    <mergeCell ref="E8:E9"/>
    <mergeCell ref="K4:K5"/>
    <mergeCell ref="F10:F11"/>
    <mergeCell ref="F8:F9"/>
    <mergeCell ref="G8:G9"/>
    <mergeCell ref="E10:E11"/>
    <mergeCell ref="A1:S1"/>
    <mergeCell ref="O3:P3"/>
    <mergeCell ref="Q3:S3"/>
    <mergeCell ref="H16:H17"/>
    <mergeCell ref="H18:H19"/>
    <mergeCell ref="I14:I15"/>
    <mergeCell ref="M14:M15"/>
    <mergeCell ref="M12:M13"/>
    <mergeCell ref="P14:P15"/>
    <mergeCell ref="S14:S15"/>
    <mergeCell ref="M16:M17"/>
    <mergeCell ref="N16:N17"/>
    <mergeCell ref="O16:O17"/>
    <mergeCell ref="P16:P17"/>
    <mergeCell ref="Q16:Q17"/>
    <mergeCell ref="R16:R17"/>
    <mergeCell ref="S16:S17"/>
    <mergeCell ref="R12:R13"/>
    <mergeCell ref="R14:R15"/>
    <mergeCell ref="N14:N15"/>
    <mergeCell ref="O14:O15"/>
    <mergeCell ref="M4:Q4"/>
    <mergeCell ref="M8:M9"/>
    <mergeCell ref="C8:C9"/>
    <mergeCell ref="S18:S19"/>
    <mergeCell ref="P18:P19"/>
    <mergeCell ref="Q18:Q19"/>
    <mergeCell ref="R18:R19"/>
    <mergeCell ref="S22:S23"/>
    <mergeCell ref="S24:S25"/>
    <mergeCell ref="Q22:Q23"/>
    <mergeCell ref="R22:R23"/>
    <mergeCell ref="S26:S27"/>
    <mergeCell ref="P26:P27"/>
    <mergeCell ref="S20:S21"/>
    <mergeCell ref="Q20:Q21"/>
    <mergeCell ref="A31:F31"/>
    <mergeCell ref="I3:J3"/>
    <mergeCell ref="K3:L3"/>
    <mergeCell ref="Q26:Q27"/>
    <mergeCell ref="C26:C27"/>
    <mergeCell ref="A26:B27"/>
    <mergeCell ref="M20:M21"/>
    <mergeCell ref="N20:N21"/>
    <mergeCell ref="O20:O21"/>
    <mergeCell ref="P20:P21"/>
    <mergeCell ref="M18:M19"/>
    <mergeCell ref="N18:N19"/>
    <mergeCell ref="O18:O19"/>
    <mergeCell ref="N24:N25"/>
    <mergeCell ref="O24:O25"/>
    <mergeCell ref="P24:P25"/>
    <mergeCell ref="Q24:Q25"/>
    <mergeCell ref="J4:J6"/>
    <mergeCell ref="J8:J9"/>
    <mergeCell ref="H4:I4"/>
    <mergeCell ref="D4:D6"/>
    <mergeCell ref="E4:E6"/>
    <mergeCell ref="A29:D29"/>
    <mergeCell ref="M22:M23"/>
  </mergeCells>
  <phoneticPr fontId="2" type="noConversion"/>
  <printOptions horizontalCentered="1" vertic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pageSetUpPr fitToPage="1"/>
  </sheetPr>
  <dimension ref="A1:S38"/>
  <sheetViews>
    <sheetView zoomScale="75" zoomScaleNormal="75" zoomScaleSheetLayoutView="75" workbookViewId="0">
      <pane xSplit="3" ySplit="7" topLeftCell="D8" activePane="bottomRight" state="frozen"/>
      <selection pane="topRight" activeCell="D1" sqref="D1"/>
      <selection pane="bottomLeft" activeCell="A7" sqref="A7"/>
      <selection pane="bottomRight" activeCell="F9" sqref="F9"/>
    </sheetView>
  </sheetViews>
  <sheetFormatPr defaultRowHeight="12.75" x14ac:dyDescent="0.2"/>
  <cols>
    <col min="1" max="1" width="12.28515625" customWidth="1"/>
    <col min="2" max="2" width="9.7109375" customWidth="1"/>
    <col min="3" max="3" width="9.7109375" style="146" customWidth="1"/>
    <col min="4" max="5" width="8.7109375" customWidth="1"/>
    <col min="6" max="6" width="8.7109375" style="146" customWidth="1"/>
    <col min="7" max="17" width="8.7109375" customWidth="1"/>
    <col min="18" max="18" width="8.7109375" hidden="1" customWidth="1"/>
    <col min="19" max="19" width="8.7109375" customWidth="1"/>
  </cols>
  <sheetData>
    <row r="1" spans="1:19" ht="18.75" thickBot="1" x14ac:dyDescent="0.25">
      <c r="A1" s="742" t="s">
        <v>0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743"/>
    </row>
    <row r="2" spans="1:19" ht="19.149999999999999" customHeight="1" thickTop="1" thickBot="1" x14ac:dyDescent="0.25">
      <c r="A2" s="350" t="s">
        <v>206</v>
      </c>
      <c r="B2" s="921" t="s">
        <v>1</v>
      </c>
      <c r="C2" s="922"/>
      <c r="D2" s="324" t="s">
        <v>21</v>
      </c>
      <c r="E2" s="29" t="s">
        <v>22</v>
      </c>
      <c r="F2" s="66"/>
      <c r="G2" s="66"/>
      <c r="H2" s="66"/>
      <c r="I2" s="66"/>
      <c r="J2" s="66"/>
      <c r="M2" s="129">
        <f>M9+M31</f>
        <v>0</v>
      </c>
    </row>
    <row r="3" spans="1:19" ht="21.6" customHeight="1" thickTop="1" thickBot="1" x14ac:dyDescent="0.25">
      <c r="A3" s="347"/>
      <c r="B3" s="348"/>
      <c r="C3" s="349"/>
      <c r="D3" s="325">
        <f>'1. modul'!D3</f>
        <v>0</v>
      </c>
      <c r="E3" s="236">
        <f>'1. modul'!E3</f>
        <v>2021</v>
      </c>
      <c r="F3" s="332"/>
      <c r="G3" s="66"/>
      <c r="H3" s="66"/>
      <c r="I3" s="66"/>
      <c r="J3" s="66"/>
      <c r="P3" s="909" t="s">
        <v>30</v>
      </c>
      <c r="Q3" s="910"/>
      <c r="R3" s="911"/>
      <c r="S3" s="912"/>
    </row>
    <row r="4" spans="1:19" ht="13.9" customHeight="1" thickTop="1" x14ac:dyDescent="0.2">
      <c r="A4" s="928" t="s">
        <v>84</v>
      </c>
      <c r="B4" s="929"/>
      <c r="C4" s="335"/>
      <c r="D4" s="918" t="s">
        <v>33</v>
      </c>
      <c r="E4" s="918"/>
      <c r="F4" s="918"/>
      <c r="G4" s="918"/>
      <c r="H4" s="918"/>
      <c r="I4" s="918"/>
      <c r="J4" s="918"/>
      <c r="K4" s="920"/>
      <c r="L4" s="918" t="s">
        <v>216</v>
      </c>
      <c r="M4" s="918"/>
      <c r="N4" s="918"/>
      <c r="O4" s="918"/>
      <c r="P4" s="918"/>
      <c r="Q4" s="918"/>
      <c r="R4" s="919"/>
      <c r="S4" s="913" t="s">
        <v>129</v>
      </c>
    </row>
    <row r="5" spans="1:19" ht="25.5" customHeight="1" x14ac:dyDescent="0.2">
      <c r="A5" s="930"/>
      <c r="B5" s="931"/>
      <c r="C5" s="336"/>
      <c r="D5" s="923" t="s">
        <v>5</v>
      </c>
      <c r="E5" s="925" t="s">
        <v>32</v>
      </c>
      <c r="F5" s="923" t="s">
        <v>34</v>
      </c>
      <c r="G5" s="854" t="s">
        <v>61</v>
      </c>
      <c r="H5" s="14" t="s">
        <v>125</v>
      </c>
      <c r="I5" s="147" t="s">
        <v>126</v>
      </c>
      <c r="J5" s="881" t="s">
        <v>218</v>
      </c>
      <c r="K5" s="883" t="s">
        <v>96</v>
      </c>
      <c r="L5" s="130"/>
      <c r="M5" s="130"/>
      <c r="N5" s="130"/>
      <c r="O5" s="130"/>
      <c r="P5" s="130"/>
      <c r="Q5" s="130"/>
      <c r="R5" s="130"/>
      <c r="S5" s="914"/>
    </row>
    <row r="6" spans="1:19" ht="25.5" x14ac:dyDescent="0.2">
      <c r="A6" s="930"/>
      <c r="B6" s="931"/>
      <c r="C6" s="336"/>
      <c r="D6" s="924"/>
      <c r="E6" s="926"/>
      <c r="F6" s="924"/>
      <c r="G6" s="927"/>
      <c r="H6" s="22" t="s">
        <v>217</v>
      </c>
      <c r="I6" s="23" t="s">
        <v>217</v>
      </c>
      <c r="J6" s="882"/>
      <c r="K6" s="884"/>
      <c r="L6" s="131" t="s">
        <v>17</v>
      </c>
      <c r="M6" s="14" t="s">
        <v>59</v>
      </c>
      <c r="N6" s="33" t="s">
        <v>40</v>
      </c>
      <c r="O6" s="33" t="s">
        <v>37</v>
      </c>
      <c r="P6" s="33" t="s">
        <v>46</v>
      </c>
      <c r="Q6" s="33" t="s">
        <v>38</v>
      </c>
      <c r="R6" s="33"/>
      <c r="S6" s="915"/>
    </row>
    <row r="7" spans="1:19" ht="13.5" thickBot="1" x14ac:dyDescent="0.25">
      <c r="A7" s="932"/>
      <c r="B7" s="933"/>
      <c r="C7" s="337"/>
      <c r="D7" s="326" t="s">
        <v>7</v>
      </c>
      <c r="E7" s="7" t="s">
        <v>7</v>
      </c>
      <c r="F7" s="326" t="s">
        <v>7</v>
      </c>
      <c r="G7" s="8" t="s">
        <v>7</v>
      </c>
      <c r="H7" s="8" t="s">
        <v>7</v>
      </c>
      <c r="I7" s="8" t="s">
        <v>7</v>
      </c>
      <c r="J7" s="151" t="s">
        <v>7</v>
      </c>
      <c r="K7" s="153" t="s">
        <v>7</v>
      </c>
      <c r="L7" s="68" t="s">
        <v>7</v>
      </c>
      <c r="M7" s="7" t="s">
        <v>7</v>
      </c>
      <c r="N7" s="7" t="s">
        <v>7</v>
      </c>
      <c r="O7" s="7" t="s">
        <v>7</v>
      </c>
      <c r="P7" s="7" t="s">
        <v>7</v>
      </c>
      <c r="Q7" s="7" t="s">
        <v>7</v>
      </c>
      <c r="R7" s="8" t="s">
        <v>7</v>
      </c>
      <c r="S7" s="17" t="s">
        <v>7</v>
      </c>
    </row>
    <row r="8" spans="1:19" ht="26.45" customHeight="1" x14ac:dyDescent="0.2">
      <c r="A8" s="916" t="s">
        <v>8</v>
      </c>
      <c r="B8" s="917"/>
      <c r="C8" s="338" t="s">
        <v>28</v>
      </c>
      <c r="D8" s="327"/>
      <c r="E8" s="361">
        <f>'5. modul_1'!H15</f>
        <v>0</v>
      </c>
      <c r="F8" s="362">
        <f>'5. modul_1'!H16</f>
        <v>0</v>
      </c>
      <c r="G8" s="67">
        <f>'5. modul_1'!H17</f>
        <v>0</v>
      </c>
      <c r="H8" s="67">
        <f>'5. modul_1'!H19</f>
        <v>0</v>
      </c>
      <c r="I8" s="67">
        <f>'5. modul_1'!H20</f>
        <v>0</v>
      </c>
      <c r="J8" s="363">
        <f t="shared" ref="J8:J13" si="0">H8+I8</f>
        <v>0</v>
      </c>
      <c r="K8" s="154">
        <f t="shared" ref="K8:K13" si="1">G8+J8</f>
        <v>0</v>
      </c>
      <c r="L8" s="362">
        <f>'5. modul_1'!H27</f>
        <v>0</v>
      </c>
      <c r="M8" s="361">
        <f>'5. modul_1'!H28</f>
        <v>0</v>
      </c>
      <c r="N8" s="67">
        <f>'5. modul_1'!H29</f>
        <v>0</v>
      </c>
      <c r="O8" s="67">
        <f>'5. modul_1'!H30</f>
        <v>0</v>
      </c>
      <c r="P8" s="67">
        <f>'5. modul_1'!H31</f>
        <v>0</v>
      </c>
      <c r="Q8" s="67">
        <f>'5. modul_1'!H32</f>
        <v>0</v>
      </c>
      <c r="R8" s="9">
        <f>'5. modul_1'!H33</f>
        <v>0</v>
      </c>
      <c r="S8" s="16">
        <f>E8+F8+K8+L8+M8+N8+O8+P8+Q8+R8</f>
        <v>0</v>
      </c>
    </row>
    <row r="9" spans="1:19" ht="26.45" customHeight="1" x14ac:dyDescent="0.2">
      <c r="A9" s="903" t="s">
        <v>182</v>
      </c>
      <c r="B9" s="904"/>
      <c r="C9" s="339" t="s">
        <v>28</v>
      </c>
      <c r="D9" s="34"/>
      <c r="E9" s="364">
        <f>E30+E28-E19+E18-E12-E8</f>
        <v>0</v>
      </c>
      <c r="F9" s="27">
        <f>F30+F28+F18+F17+F16+F13-F12-F11-F8</f>
        <v>0</v>
      </c>
      <c r="G9" s="24">
        <f>G30+G28-G19+G18+G16+G13-G12-G11-G8</f>
        <v>0</v>
      </c>
      <c r="H9" s="24">
        <f>H30+H16+H13-H12-H11-H8</f>
        <v>0</v>
      </c>
      <c r="I9" s="24">
        <f>I30+I16+I13-I12-I11-I8</f>
        <v>0</v>
      </c>
      <c r="J9" s="365">
        <f t="shared" si="0"/>
        <v>0</v>
      </c>
      <c r="K9" s="155">
        <f t="shared" si="1"/>
        <v>0</v>
      </c>
      <c r="L9" s="27">
        <f>L30+L18+L13-L12-L11-L8</f>
        <v>0</v>
      </c>
      <c r="M9" s="27">
        <f>M30+M13-M12-M11-M8</f>
        <v>0</v>
      </c>
      <c r="N9" s="27">
        <f>N30+N13-N12-N11-N8</f>
        <v>0</v>
      </c>
      <c r="O9" s="27">
        <f>O30+O13-O12-O11-O8</f>
        <v>0</v>
      </c>
      <c r="P9" s="27">
        <f>P30+P13-P12-P11-P8</f>
        <v>0</v>
      </c>
      <c r="Q9" s="27">
        <f>Q30+Q13-Q12-Q11-Q8</f>
        <v>0</v>
      </c>
      <c r="R9" s="27">
        <f>R30+R28-R19+R18+R16+R13-R12-R11-R8</f>
        <v>0</v>
      </c>
      <c r="S9" s="21">
        <f>E9+F9+K9+L9+M9+N9+O9+P9+Q9+R9</f>
        <v>0</v>
      </c>
    </row>
    <row r="10" spans="1:19" ht="26.45" customHeight="1" x14ac:dyDescent="0.2">
      <c r="A10" s="903" t="s">
        <v>35</v>
      </c>
      <c r="B10" s="904"/>
      <c r="C10" s="339"/>
      <c r="D10" s="34"/>
      <c r="E10" s="364">
        <f>E9+E31</f>
        <v>0</v>
      </c>
      <c r="F10" s="366">
        <f>F9+F31</f>
        <v>0</v>
      </c>
      <c r="G10" s="24">
        <f>G9+G31</f>
        <v>0</v>
      </c>
      <c r="H10" s="24">
        <f>H9+H31</f>
        <v>0</v>
      </c>
      <c r="I10" s="24">
        <f>I9+I31</f>
        <v>0</v>
      </c>
      <c r="J10" s="365">
        <f t="shared" si="0"/>
        <v>0</v>
      </c>
      <c r="K10" s="155">
        <f t="shared" si="1"/>
        <v>0</v>
      </c>
      <c r="L10" s="24">
        <f t="shared" ref="L10:R10" si="2">L9+L31</f>
        <v>0</v>
      </c>
      <c r="M10" s="24">
        <f>M9+M31</f>
        <v>0</v>
      </c>
      <c r="N10" s="24">
        <f t="shared" si="2"/>
        <v>0</v>
      </c>
      <c r="O10" s="24">
        <f t="shared" si="2"/>
        <v>0</v>
      </c>
      <c r="P10" s="24">
        <f t="shared" si="2"/>
        <v>0</v>
      </c>
      <c r="Q10" s="24">
        <f>Q9+Q31</f>
        <v>0</v>
      </c>
      <c r="R10" s="24">
        <f t="shared" si="2"/>
        <v>0</v>
      </c>
      <c r="S10" s="21">
        <f>E10+F10+K10+L10+M10+N10+O10+P10+Q10+R10</f>
        <v>0</v>
      </c>
    </row>
    <row r="11" spans="1:19" ht="26.45" customHeight="1" x14ac:dyDescent="0.2">
      <c r="A11" s="903" t="s">
        <v>255</v>
      </c>
      <c r="B11" s="904"/>
      <c r="C11" s="339" t="s">
        <v>28</v>
      </c>
      <c r="D11" s="34"/>
      <c r="E11" s="35"/>
      <c r="F11" s="459">
        <v>0</v>
      </c>
      <c r="G11" s="461">
        <v>0</v>
      </c>
      <c r="H11" s="461">
        <v>0</v>
      </c>
      <c r="I11" s="461">
        <v>0</v>
      </c>
      <c r="J11" s="365">
        <f t="shared" si="0"/>
        <v>0</v>
      </c>
      <c r="K11" s="155">
        <f t="shared" si="1"/>
        <v>0</v>
      </c>
      <c r="L11" s="459">
        <v>0</v>
      </c>
      <c r="M11" s="462">
        <v>0</v>
      </c>
      <c r="N11" s="461">
        <v>0</v>
      </c>
      <c r="O11" s="461">
        <v>0</v>
      </c>
      <c r="P11" s="461">
        <v>0</v>
      </c>
      <c r="Q11" s="461">
        <v>0</v>
      </c>
      <c r="R11" s="127">
        <v>0</v>
      </c>
      <c r="S11" s="21">
        <f>F11+K11+L11+M11+N11+O11+P11+Q11+R11</f>
        <v>0</v>
      </c>
    </row>
    <row r="12" spans="1:19" ht="26.45" customHeight="1" x14ac:dyDescent="0.2">
      <c r="A12" s="903" t="s">
        <v>9</v>
      </c>
      <c r="B12" s="904"/>
      <c r="C12" s="339" t="s">
        <v>28</v>
      </c>
      <c r="D12" s="34"/>
      <c r="E12" s="462">
        <v>0</v>
      </c>
      <c r="F12" s="459">
        <v>0</v>
      </c>
      <c r="G12" s="461">
        <v>0</v>
      </c>
      <c r="H12" s="461">
        <v>0</v>
      </c>
      <c r="I12" s="461">
        <v>0</v>
      </c>
      <c r="J12" s="365">
        <f t="shared" si="0"/>
        <v>0</v>
      </c>
      <c r="K12" s="155">
        <f t="shared" si="1"/>
        <v>0</v>
      </c>
      <c r="L12" s="459">
        <v>0</v>
      </c>
      <c r="M12" s="462">
        <v>0</v>
      </c>
      <c r="N12" s="461">
        <v>0</v>
      </c>
      <c r="O12" s="461">
        <v>0</v>
      </c>
      <c r="P12" s="461">
        <v>0</v>
      </c>
      <c r="Q12" s="461">
        <v>0</v>
      </c>
      <c r="R12" s="127">
        <v>0</v>
      </c>
      <c r="S12" s="21">
        <f>E12+F12+K12+L12+M12+N12+O12+P12+Q12+R12</f>
        <v>0</v>
      </c>
    </row>
    <row r="13" spans="1:19" ht="26.45" customHeight="1" x14ac:dyDescent="0.2">
      <c r="A13" s="903" t="s">
        <v>256</v>
      </c>
      <c r="B13" s="904"/>
      <c r="C13" s="339" t="s">
        <v>29</v>
      </c>
      <c r="D13" s="34"/>
      <c r="E13" s="35"/>
      <c r="F13" s="459">
        <v>0</v>
      </c>
      <c r="G13" s="461">
        <v>0</v>
      </c>
      <c r="H13" s="461">
        <v>0</v>
      </c>
      <c r="I13" s="461">
        <v>0</v>
      </c>
      <c r="J13" s="365">
        <f t="shared" si="0"/>
        <v>0</v>
      </c>
      <c r="K13" s="155">
        <f t="shared" si="1"/>
        <v>0</v>
      </c>
      <c r="L13" s="459">
        <v>0</v>
      </c>
      <c r="M13" s="462">
        <v>0</v>
      </c>
      <c r="N13" s="461">
        <v>0</v>
      </c>
      <c r="O13" s="461">
        <v>0</v>
      </c>
      <c r="P13" s="461">
        <v>0</v>
      </c>
      <c r="Q13" s="461">
        <v>0</v>
      </c>
      <c r="R13" s="127">
        <v>0</v>
      </c>
      <c r="S13" s="21">
        <f>F13+K13+L13+M13+N13+O13+P13+Q13+R13</f>
        <v>0</v>
      </c>
    </row>
    <row r="14" spans="1:19" ht="26.45" customHeight="1" x14ac:dyDescent="0.2">
      <c r="A14" s="903" t="s">
        <v>45</v>
      </c>
      <c r="B14" s="904"/>
      <c r="C14" s="339"/>
      <c r="D14" s="34"/>
      <c r="E14" s="35"/>
      <c r="F14" s="34"/>
      <c r="G14" s="36"/>
      <c r="H14" s="36"/>
      <c r="I14" s="36"/>
      <c r="J14" s="152"/>
      <c r="K14" s="156"/>
      <c r="L14" s="34"/>
      <c r="M14" s="35"/>
      <c r="N14" s="36"/>
      <c r="O14" s="36"/>
      <c r="P14" s="36"/>
      <c r="Q14" s="36"/>
      <c r="R14" s="36"/>
      <c r="S14" s="21">
        <v>0</v>
      </c>
    </row>
    <row r="15" spans="1:19" ht="26.45" customHeight="1" x14ac:dyDescent="0.2">
      <c r="A15" s="903" t="s">
        <v>68</v>
      </c>
      <c r="B15" s="904"/>
      <c r="C15" s="339"/>
      <c r="D15" s="34"/>
      <c r="E15" s="35"/>
      <c r="F15" s="34"/>
      <c r="G15" s="36"/>
      <c r="H15" s="36"/>
      <c r="I15" s="36"/>
      <c r="J15" s="152"/>
      <c r="K15" s="156"/>
      <c r="L15" s="34"/>
      <c r="M15" s="35"/>
      <c r="N15" s="36"/>
      <c r="O15" s="36"/>
      <c r="P15" s="36"/>
      <c r="Q15" s="36"/>
      <c r="R15" s="36"/>
      <c r="S15" s="21">
        <v>0</v>
      </c>
    </row>
    <row r="16" spans="1:19" ht="26.45" customHeight="1" x14ac:dyDescent="0.2">
      <c r="A16" s="903" t="s">
        <v>66</v>
      </c>
      <c r="B16" s="904"/>
      <c r="C16" s="339" t="s">
        <v>29</v>
      </c>
      <c r="D16" s="34"/>
      <c r="E16" s="35"/>
      <c r="F16" s="459">
        <v>0</v>
      </c>
      <c r="G16" s="460">
        <v>0</v>
      </c>
      <c r="H16" s="461">
        <v>0</v>
      </c>
      <c r="I16" s="461">
        <v>0</v>
      </c>
      <c r="J16" s="365">
        <f>H16+I16</f>
        <v>0</v>
      </c>
      <c r="K16" s="155">
        <f>G16+J16</f>
        <v>0</v>
      </c>
      <c r="L16" s="34"/>
      <c r="M16" s="34"/>
      <c r="N16" s="36"/>
      <c r="O16" s="36"/>
      <c r="P16" s="36"/>
      <c r="Q16" s="36"/>
      <c r="R16" s="127">
        <v>0</v>
      </c>
      <c r="S16" s="21">
        <f>F16+K16+L16+M16+N16+O16+P16+Q16+R16</f>
        <v>0</v>
      </c>
    </row>
    <row r="17" spans="1:19" ht="26.45" customHeight="1" x14ac:dyDescent="0.2">
      <c r="A17" s="907" t="s">
        <v>178</v>
      </c>
      <c r="B17" s="908"/>
      <c r="C17" s="339" t="s">
        <v>29</v>
      </c>
      <c r="D17" s="34"/>
      <c r="E17" s="35"/>
      <c r="F17" s="238">
        <v>0</v>
      </c>
      <c r="G17" s="238">
        <f>IF(G9&lt;0,-G9,0)</f>
        <v>0</v>
      </c>
      <c r="H17" s="238">
        <f>IF(H9&lt;0,-H9,0)</f>
        <v>0</v>
      </c>
      <c r="I17" s="238">
        <f>IF(I9&lt;0,-I9,0)</f>
        <v>0</v>
      </c>
      <c r="J17" s="365">
        <f>H17+I17</f>
        <v>0</v>
      </c>
      <c r="K17" s="155">
        <f>G17+J17</f>
        <v>0</v>
      </c>
      <c r="L17" s="238">
        <f t="shared" ref="L17:R17" si="3">IF(L9&lt;0,-L9,0)</f>
        <v>0</v>
      </c>
      <c r="M17" s="238">
        <f>IF(M9&lt;0,-M9,0)</f>
        <v>0</v>
      </c>
      <c r="N17" s="238">
        <f t="shared" si="3"/>
        <v>0</v>
      </c>
      <c r="O17" s="238">
        <f>IF(O9&lt;0,-O9,0)</f>
        <v>0</v>
      </c>
      <c r="P17" s="238">
        <f t="shared" si="3"/>
        <v>0</v>
      </c>
      <c r="Q17" s="238">
        <f t="shared" si="3"/>
        <v>0</v>
      </c>
      <c r="R17" s="238">
        <f t="shared" si="3"/>
        <v>0</v>
      </c>
      <c r="S17" s="21">
        <f>F17+K17+L17+M17+N17+O17+P17+Q17+R17</f>
        <v>0</v>
      </c>
    </row>
    <row r="18" spans="1:19" ht="26.45" customHeight="1" x14ac:dyDescent="0.2">
      <c r="A18" s="903" t="s">
        <v>12</v>
      </c>
      <c r="B18" s="904"/>
      <c r="C18" s="339" t="s">
        <v>29</v>
      </c>
      <c r="D18" s="34"/>
      <c r="E18" s="364">
        <f>'7. modul'!E4</f>
        <v>0</v>
      </c>
      <c r="F18" s="27">
        <f>'7. modul'!E5</f>
        <v>0</v>
      </c>
      <c r="G18" s="360">
        <f>'7. modul'!E6</f>
        <v>0</v>
      </c>
      <c r="H18" s="36"/>
      <c r="I18" s="36"/>
      <c r="J18" s="152"/>
      <c r="K18" s="155">
        <f>G18</f>
        <v>0</v>
      </c>
      <c r="L18" s="27">
        <f>'7. modul'!E7</f>
        <v>0</v>
      </c>
      <c r="M18" s="35"/>
      <c r="N18" s="36"/>
      <c r="O18" s="36"/>
      <c r="P18" s="36"/>
      <c r="Q18" s="36"/>
      <c r="R18" s="127">
        <v>0</v>
      </c>
      <c r="S18" s="21">
        <f>E18+F18+K18+L18+M18+N18+O18+P18+Q18+R18</f>
        <v>0</v>
      </c>
    </row>
    <row r="19" spans="1:19" ht="26.45" customHeight="1" x14ac:dyDescent="0.2">
      <c r="A19" s="903" t="s">
        <v>36</v>
      </c>
      <c r="B19" s="904"/>
      <c r="C19" s="339" t="s">
        <v>28</v>
      </c>
      <c r="D19" s="34"/>
      <c r="E19" s="364">
        <f>'7. modul'!F4</f>
        <v>0</v>
      </c>
      <c r="F19" s="34"/>
      <c r="G19" s="24">
        <f>'7. modul'!F6</f>
        <v>0</v>
      </c>
      <c r="H19" s="36"/>
      <c r="I19" s="36"/>
      <c r="J19" s="152"/>
      <c r="K19" s="155">
        <f>G19</f>
        <v>0</v>
      </c>
      <c r="L19" s="34"/>
      <c r="M19" s="35"/>
      <c r="N19" s="36"/>
      <c r="O19" s="36"/>
      <c r="P19" s="36"/>
      <c r="Q19" s="36"/>
      <c r="R19" s="127">
        <v>0</v>
      </c>
      <c r="S19" s="21">
        <f>E19+F19+K19+L19+M19+N19+O19+P19+Q19+R19</f>
        <v>0</v>
      </c>
    </row>
    <row r="20" spans="1:19" ht="13.15" customHeight="1" x14ac:dyDescent="0.2">
      <c r="A20" s="708" t="s">
        <v>13</v>
      </c>
      <c r="B20" s="709"/>
      <c r="C20" s="901" t="s">
        <v>29</v>
      </c>
      <c r="D20" s="459">
        <v>0</v>
      </c>
      <c r="E20" s="892">
        <v>0</v>
      </c>
      <c r="F20" s="894">
        <v>0</v>
      </c>
      <c r="G20" s="892">
        <v>0</v>
      </c>
      <c r="H20" s="740"/>
      <c r="I20" s="847"/>
      <c r="J20" s="885"/>
      <c r="K20" s="887">
        <f>G20</f>
        <v>0</v>
      </c>
      <c r="L20" s="878"/>
      <c r="M20" s="740"/>
      <c r="N20" s="740"/>
      <c r="O20" s="740"/>
      <c r="P20" s="740"/>
      <c r="Q20" s="740"/>
      <c r="R20" s="889">
        <v>0</v>
      </c>
      <c r="S20" s="737">
        <f>D21+E20+F20+K20+R20</f>
        <v>0</v>
      </c>
    </row>
    <row r="21" spans="1:19" ht="13.15" customHeight="1" x14ac:dyDescent="0.2">
      <c r="A21" s="781"/>
      <c r="B21" s="782"/>
      <c r="C21" s="902"/>
      <c r="D21" s="359">
        <f>D20*'1. modul'!H29</f>
        <v>0</v>
      </c>
      <c r="E21" s="893"/>
      <c r="F21" s="895"/>
      <c r="G21" s="896"/>
      <c r="H21" s="880"/>
      <c r="I21" s="897"/>
      <c r="J21" s="886"/>
      <c r="K21" s="888"/>
      <c r="L21" s="879"/>
      <c r="M21" s="880"/>
      <c r="N21" s="880"/>
      <c r="O21" s="880"/>
      <c r="P21" s="880"/>
      <c r="Q21" s="880"/>
      <c r="R21" s="890"/>
      <c r="S21" s="738"/>
    </row>
    <row r="22" spans="1:19" ht="13.15" customHeight="1" x14ac:dyDescent="0.2">
      <c r="A22" s="708" t="s">
        <v>14</v>
      </c>
      <c r="B22" s="709"/>
      <c r="C22" s="901" t="s">
        <v>29</v>
      </c>
      <c r="D22" s="459">
        <v>0</v>
      </c>
      <c r="E22" s="892">
        <v>0</v>
      </c>
      <c r="F22" s="894">
        <v>0</v>
      </c>
      <c r="G22" s="892">
        <v>0</v>
      </c>
      <c r="H22" s="740"/>
      <c r="I22" s="847"/>
      <c r="J22" s="885"/>
      <c r="K22" s="887">
        <f>G22</f>
        <v>0</v>
      </c>
      <c r="L22" s="878"/>
      <c r="M22" s="740"/>
      <c r="N22" s="740"/>
      <c r="O22" s="740"/>
      <c r="P22" s="740"/>
      <c r="Q22" s="740"/>
      <c r="R22" s="889">
        <v>0</v>
      </c>
      <c r="S22" s="737">
        <f>D23+E22+F22+K22+R22</f>
        <v>0</v>
      </c>
    </row>
    <row r="23" spans="1:19" ht="13.15" customHeight="1" x14ac:dyDescent="0.2">
      <c r="A23" s="781"/>
      <c r="B23" s="782"/>
      <c r="C23" s="902"/>
      <c r="D23" s="359">
        <f>D22*'1. modul'!H29</f>
        <v>0</v>
      </c>
      <c r="E23" s="893"/>
      <c r="F23" s="895"/>
      <c r="G23" s="896"/>
      <c r="H23" s="880"/>
      <c r="I23" s="897"/>
      <c r="J23" s="886"/>
      <c r="K23" s="888"/>
      <c r="L23" s="879"/>
      <c r="M23" s="880"/>
      <c r="N23" s="880"/>
      <c r="O23" s="880"/>
      <c r="P23" s="880"/>
      <c r="Q23" s="880"/>
      <c r="R23" s="890"/>
      <c r="S23" s="738"/>
    </row>
    <row r="24" spans="1:19" ht="13.15" customHeight="1" x14ac:dyDescent="0.2">
      <c r="A24" s="708" t="s">
        <v>243</v>
      </c>
      <c r="B24" s="709"/>
      <c r="C24" s="901" t="s">
        <v>29</v>
      </c>
      <c r="D24" s="459">
        <v>0</v>
      </c>
      <c r="E24" s="892">
        <v>0</v>
      </c>
      <c r="F24" s="894">
        <v>0</v>
      </c>
      <c r="G24" s="892">
        <v>0</v>
      </c>
      <c r="H24" s="740"/>
      <c r="I24" s="847"/>
      <c r="J24" s="885"/>
      <c r="K24" s="887">
        <f>G24</f>
        <v>0</v>
      </c>
      <c r="L24" s="878"/>
      <c r="M24" s="740"/>
      <c r="N24" s="740"/>
      <c r="O24" s="740"/>
      <c r="P24" s="740"/>
      <c r="Q24" s="740"/>
      <c r="R24" s="889">
        <v>0</v>
      </c>
      <c r="S24" s="737">
        <f>D25+E24+F24+K24+R24</f>
        <v>0</v>
      </c>
    </row>
    <row r="25" spans="1:19" ht="13.15" customHeight="1" x14ac:dyDescent="0.2">
      <c r="A25" s="781"/>
      <c r="B25" s="782"/>
      <c r="C25" s="902"/>
      <c r="D25" s="359">
        <f>D24*'1. modul'!H29</f>
        <v>0</v>
      </c>
      <c r="E25" s="893"/>
      <c r="F25" s="895"/>
      <c r="G25" s="896"/>
      <c r="H25" s="880"/>
      <c r="I25" s="897"/>
      <c r="J25" s="886"/>
      <c r="K25" s="888"/>
      <c r="L25" s="879"/>
      <c r="M25" s="880"/>
      <c r="N25" s="880"/>
      <c r="O25" s="880"/>
      <c r="P25" s="880"/>
      <c r="Q25" s="880"/>
      <c r="R25" s="890"/>
      <c r="S25" s="738"/>
    </row>
    <row r="26" spans="1:19" ht="13.15" customHeight="1" x14ac:dyDescent="0.2">
      <c r="A26" s="708" t="s">
        <v>253</v>
      </c>
      <c r="B26" s="709"/>
      <c r="C26" s="901" t="s">
        <v>252</v>
      </c>
      <c r="D26" s="459">
        <v>0</v>
      </c>
      <c r="E26" s="892">
        <v>0</v>
      </c>
      <c r="F26" s="892">
        <v>0</v>
      </c>
      <c r="G26" s="898">
        <v>0</v>
      </c>
      <c r="H26" s="438"/>
      <c r="I26" s="439"/>
      <c r="J26" s="440"/>
      <c r="K26" s="887">
        <f>G26</f>
        <v>0</v>
      </c>
      <c r="L26" s="441"/>
      <c r="M26" s="438"/>
      <c r="N26" s="438"/>
      <c r="O26" s="438"/>
      <c r="P26" s="438"/>
      <c r="Q26" s="438"/>
      <c r="R26" s="442"/>
      <c r="S26" s="737">
        <f>D27+E26+F26+K26+R26</f>
        <v>0</v>
      </c>
    </row>
    <row r="27" spans="1:19" ht="13.15" customHeight="1" x14ac:dyDescent="0.2">
      <c r="A27" s="781"/>
      <c r="B27" s="782"/>
      <c r="C27" s="902"/>
      <c r="D27" s="359">
        <f>D26*'1. modul'!H29</f>
        <v>0</v>
      </c>
      <c r="E27" s="893"/>
      <c r="F27" s="893"/>
      <c r="G27" s="896"/>
      <c r="H27" s="438"/>
      <c r="I27" s="439"/>
      <c r="J27" s="440"/>
      <c r="K27" s="888"/>
      <c r="L27" s="441"/>
      <c r="M27" s="438"/>
      <c r="N27" s="438"/>
      <c r="O27" s="438"/>
      <c r="P27" s="438"/>
      <c r="Q27" s="438"/>
      <c r="R27" s="442"/>
      <c r="S27" s="738"/>
    </row>
    <row r="28" spans="1:19" ht="13.15" customHeight="1" x14ac:dyDescent="0.2">
      <c r="A28" s="708" t="s">
        <v>41</v>
      </c>
      <c r="B28" s="709"/>
      <c r="C28" s="901"/>
      <c r="D28" s="359">
        <f>D20+D22+D24</f>
        <v>0</v>
      </c>
      <c r="E28" s="716">
        <f>E20+E22+E24</f>
        <v>0</v>
      </c>
      <c r="F28" s="716">
        <f>F20+F22+F24</f>
        <v>0</v>
      </c>
      <c r="G28" s="716">
        <f>G20+G22+G24</f>
        <v>0</v>
      </c>
      <c r="H28" s="740"/>
      <c r="I28" s="847"/>
      <c r="J28" s="885"/>
      <c r="K28" s="887">
        <f>G28</f>
        <v>0</v>
      </c>
      <c r="L28" s="878"/>
      <c r="M28" s="740"/>
      <c r="N28" s="740"/>
      <c r="O28" s="740"/>
      <c r="P28" s="740"/>
      <c r="Q28" s="740"/>
      <c r="R28" s="833">
        <f>SUM(R20:R25)</f>
        <v>0</v>
      </c>
      <c r="S28" s="737">
        <f>D29+E28+F28+G28+R28</f>
        <v>0</v>
      </c>
    </row>
    <row r="29" spans="1:19" ht="13.15" customHeight="1" x14ac:dyDescent="0.2">
      <c r="A29" s="781"/>
      <c r="B29" s="782"/>
      <c r="C29" s="902"/>
      <c r="D29" s="359">
        <f>D21+D23+D25</f>
        <v>0</v>
      </c>
      <c r="E29" s="717"/>
      <c r="F29" s="717"/>
      <c r="G29" s="717"/>
      <c r="H29" s="880"/>
      <c r="I29" s="897"/>
      <c r="J29" s="886"/>
      <c r="K29" s="888"/>
      <c r="L29" s="879"/>
      <c r="M29" s="880"/>
      <c r="N29" s="880"/>
      <c r="O29" s="880"/>
      <c r="P29" s="880"/>
      <c r="Q29" s="880"/>
      <c r="R29" s="891"/>
      <c r="S29" s="738"/>
    </row>
    <row r="30" spans="1:19" ht="26.45" customHeight="1" thickBot="1" x14ac:dyDescent="0.25">
      <c r="A30" s="905" t="s">
        <v>15</v>
      </c>
      <c r="B30" s="906"/>
      <c r="C30" s="340" t="s">
        <v>27</v>
      </c>
      <c r="D30" s="328"/>
      <c r="E30" s="256">
        <f>'6. modul_1'!H15</f>
        <v>0</v>
      </c>
      <c r="F30" s="255">
        <f>'6. modul_1'!H16</f>
        <v>0</v>
      </c>
      <c r="G30" s="257">
        <f>'6. modul_1'!H17</f>
        <v>0</v>
      </c>
      <c r="H30" s="257">
        <f>'6. modul_1'!H19</f>
        <v>0</v>
      </c>
      <c r="I30" s="257">
        <f>'6. modul_1'!H20</f>
        <v>0</v>
      </c>
      <c r="J30" s="367">
        <f>H30+I30</f>
        <v>0</v>
      </c>
      <c r="K30" s="258">
        <f>G30+J30</f>
        <v>0</v>
      </c>
      <c r="L30" s="255">
        <f>'6. modul_1'!H27</f>
        <v>0</v>
      </c>
      <c r="M30" s="256">
        <f>'6. modul_1'!H28</f>
        <v>0</v>
      </c>
      <c r="N30" s="257">
        <f>'6. modul_1'!H29</f>
        <v>0</v>
      </c>
      <c r="O30" s="257">
        <f>'6. modul_1'!H30</f>
        <v>0</v>
      </c>
      <c r="P30" s="257">
        <f>'6. modul_1'!H31</f>
        <v>0</v>
      </c>
      <c r="Q30" s="257">
        <f>'6. modul_1'!H32</f>
        <v>0</v>
      </c>
      <c r="R30" s="257">
        <f>'6. modul_1'!H33</f>
        <v>0</v>
      </c>
      <c r="S30" s="259">
        <f>E30+F30+K30+L30+M30+N30+O30+P30+Q30+R30</f>
        <v>0</v>
      </c>
    </row>
    <row r="31" spans="1:19" ht="13.5" hidden="1" thickBot="1" x14ac:dyDescent="0.25">
      <c r="A31" s="899" t="s">
        <v>183</v>
      </c>
      <c r="B31" s="900"/>
      <c r="C31" s="329"/>
      <c r="D31" s="250"/>
      <c r="E31" s="331">
        <f>$E$17</f>
        <v>0</v>
      </c>
      <c r="F31" s="250">
        <f>$F$17</f>
        <v>0</v>
      </c>
      <c r="G31" s="250">
        <f>$G$17</f>
        <v>0</v>
      </c>
      <c r="H31" s="250">
        <f>$H$17</f>
        <v>0</v>
      </c>
      <c r="I31" s="250">
        <f>$I$17</f>
        <v>0</v>
      </c>
      <c r="J31" s="251"/>
      <c r="K31" s="252"/>
      <c r="L31" s="250">
        <f>$L$17</f>
        <v>0</v>
      </c>
      <c r="M31" s="250">
        <f>$M$17</f>
        <v>0</v>
      </c>
      <c r="N31" s="250">
        <f>$N$17</f>
        <v>0</v>
      </c>
      <c r="O31" s="250">
        <f>$O$17</f>
        <v>0</v>
      </c>
      <c r="P31" s="250">
        <f>$P$17</f>
        <v>0</v>
      </c>
      <c r="Q31" s="250">
        <f>$Q$17</f>
        <v>0</v>
      </c>
      <c r="R31" s="250">
        <f>$R$17</f>
        <v>0</v>
      </c>
      <c r="S31" s="253"/>
    </row>
    <row r="32" spans="1:19" ht="13.5" thickTop="1" x14ac:dyDescent="0.2">
      <c r="A32" s="306" t="s">
        <v>191</v>
      </c>
      <c r="B32" s="306"/>
      <c r="C32" s="330"/>
      <c r="D32" s="306"/>
    </row>
    <row r="33" spans="1:18" x14ac:dyDescent="0.2">
      <c r="A33" s="306"/>
      <c r="B33" s="306"/>
      <c r="C33" s="330"/>
      <c r="D33" s="306"/>
    </row>
    <row r="34" spans="1:18" x14ac:dyDescent="0.2">
      <c r="C34" s="437"/>
    </row>
    <row r="35" spans="1:18" x14ac:dyDescent="0.2">
      <c r="C35" s="437"/>
    </row>
    <row r="36" spans="1:18" x14ac:dyDescent="0.2">
      <c r="A36" s="94" t="s">
        <v>54</v>
      </c>
    </row>
    <row r="37" spans="1:18" x14ac:dyDescent="0.2">
      <c r="A37" s="88" t="s">
        <v>81</v>
      </c>
      <c r="E37" s="333">
        <f>SUM(E8+E9+E11+E12+E19)-SUM(E13+E16+E18+E28)</f>
        <v>0</v>
      </c>
      <c r="F37" s="333">
        <f>SUM(F8+F9+F11+F12+F19)-SUM(F13+F16+F18+F28)</f>
        <v>0</v>
      </c>
      <c r="G37" s="333">
        <f>SUM(G8+G9+G11+G12+G19)-SUM(G13+G16+G18+G28)</f>
        <v>0</v>
      </c>
      <c r="H37" s="95">
        <f>SUM(H8+H9+H11+H12)-SUM(H13+H16)</f>
        <v>0</v>
      </c>
      <c r="I37" s="95">
        <f>SUM(I8+I9+I11+I12)-SUM(I13+I16)</f>
        <v>0</v>
      </c>
      <c r="J37" s="95">
        <f>SUM(J8+J9+J11+J12)-SUM(J13+J16)</f>
        <v>0</v>
      </c>
      <c r="K37" s="95"/>
      <c r="L37" s="95">
        <f>SUM(L8+L9+L11+L12)-SUM(L13+L18)</f>
        <v>0</v>
      </c>
      <c r="M37" s="95">
        <f>SUM(M8+M9+M11+M12)-SUM(M13)</f>
        <v>0</v>
      </c>
      <c r="N37" s="95">
        <f>SUM(N8+N9+N11+N12)-SUM(N13)</f>
        <v>0</v>
      </c>
      <c r="O37" s="95">
        <f>SUM(O8+O9+O11+O12)-SUM(O13)</f>
        <v>0</v>
      </c>
      <c r="P37" s="95">
        <f>SUM(P8+P9+P11+P12)-SUM(P13)</f>
        <v>0</v>
      </c>
      <c r="Q37" s="95">
        <f>SUM(Q8+Q9+Q11+Q12)-SUM(Q13)</f>
        <v>0</v>
      </c>
      <c r="R37" s="95">
        <f>SUM(R8+R9+R11+R12+R19)-SUM(R13+R16+R18+R28)</f>
        <v>0</v>
      </c>
    </row>
    <row r="38" spans="1:18" x14ac:dyDescent="0.2">
      <c r="A38" s="88" t="s">
        <v>82</v>
      </c>
      <c r="E38" s="334" t="str">
        <f t="shared" ref="E38:L38" si="4">IF(E30-E37=0,"OK",E30-E37)</f>
        <v>OK</v>
      </c>
      <c r="F38" s="334" t="str">
        <f t="shared" si="4"/>
        <v>OK</v>
      </c>
      <c r="G38" s="96" t="str">
        <f t="shared" si="4"/>
        <v>OK</v>
      </c>
      <c r="H38" s="96" t="str">
        <f t="shared" si="4"/>
        <v>OK</v>
      </c>
      <c r="I38" s="96" t="str">
        <f t="shared" si="4"/>
        <v>OK</v>
      </c>
      <c r="J38" s="96" t="str">
        <f t="shared" si="4"/>
        <v>OK</v>
      </c>
      <c r="K38" s="96"/>
      <c r="L38" s="96" t="str">
        <f t="shared" si="4"/>
        <v>OK</v>
      </c>
      <c r="M38" s="96" t="str">
        <f t="shared" ref="M38:R38" si="5">IF(M30-M37=0,"OK",M30-M37)</f>
        <v>OK</v>
      </c>
      <c r="N38" s="96" t="str">
        <f t="shared" si="5"/>
        <v>OK</v>
      </c>
      <c r="O38" s="96" t="str">
        <f t="shared" si="5"/>
        <v>OK</v>
      </c>
      <c r="P38" s="96" t="str">
        <f t="shared" si="5"/>
        <v>OK</v>
      </c>
      <c r="Q38" s="96" t="str">
        <f t="shared" si="5"/>
        <v>OK</v>
      </c>
      <c r="R38" s="96" t="str">
        <f t="shared" si="5"/>
        <v>OK</v>
      </c>
    </row>
  </sheetData>
  <sheetProtection password="CAEB" sheet="1" objects="1" scenarios="1"/>
  <mergeCells count="103">
    <mergeCell ref="E20:E21"/>
    <mergeCell ref="F20:F21"/>
    <mergeCell ref="E22:E23"/>
    <mergeCell ref="F22:F23"/>
    <mergeCell ref="G20:G21"/>
    <mergeCell ref="G22:G23"/>
    <mergeCell ref="L20:L21"/>
    <mergeCell ref="L22:L23"/>
    <mergeCell ref="H20:H21"/>
    <mergeCell ref="I20:I21"/>
    <mergeCell ref="H22:H23"/>
    <mergeCell ref="K22:K23"/>
    <mergeCell ref="I22:I23"/>
    <mergeCell ref="A1:S1"/>
    <mergeCell ref="P3:Q3"/>
    <mergeCell ref="R3:S3"/>
    <mergeCell ref="A15:B15"/>
    <mergeCell ref="S4:S6"/>
    <mergeCell ref="A8:B8"/>
    <mergeCell ref="L4:R4"/>
    <mergeCell ref="D4:K4"/>
    <mergeCell ref="B2:C2"/>
    <mergeCell ref="D5:D6"/>
    <mergeCell ref="E5:E6"/>
    <mergeCell ref="F5:F6"/>
    <mergeCell ref="G5:G6"/>
    <mergeCell ref="A4:B7"/>
    <mergeCell ref="A31:B31"/>
    <mergeCell ref="C24:C25"/>
    <mergeCell ref="A9:B9"/>
    <mergeCell ref="A20:B21"/>
    <mergeCell ref="C28:C29"/>
    <mergeCell ref="A14:B14"/>
    <mergeCell ref="A24:B25"/>
    <mergeCell ref="A28:B29"/>
    <mergeCell ref="A16:B16"/>
    <mergeCell ref="A10:B10"/>
    <mergeCell ref="A30:B30"/>
    <mergeCell ref="A17:B17"/>
    <mergeCell ref="A18:B18"/>
    <mergeCell ref="A19:B19"/>
    <mergeCell ref="A26:B27"/>
    <mergeCell ref="A11:B11"/>
    <mergeCell ref="A12:B12"/>
    <mergeCell ref="A13:B13"/>
    <mergeCell ref="A22:B23"/>
    <mergeCell ref="C26:C27"/>
    <mergeCell ref="C20:C21"/>
    <mergeCell ref="C22:C23"/>
    <mergeCell ref="E28:E29"/>
    <mergeCell ref="F28:F29"/>
    <mergeCell ref="K28:K29"/>
    <mergeCell ref="E24:E25"/>
    <mergeCell ref="F24:F25"/>
    <mergeCell ref="K24:K25"/>
    <mergeCell ref="G28:G29"/>
    <mergeCell ref="G24:G25"/>
    <mergeCell ref="K26:K27"/>
    <mergeCell ref="I28:I29"/>
    <mergeCell ref="H28:H29"/>
    <mergeCell ref="H24:H25"/>
    <mergeCell ref="I24:I25"/>
    <mergeCell ref="E26:E27"/>
    <mergeCell ref="F26:F27"/>
    <mergeCell ref="G26:G27"/>
    <mergeCell ref="S28:S29"/>
    <mergeCell ref="S24:S25"/>
    <mergeCell ref="S20:S21"/>
    <mergeCell ref="S22:S23"/>
    <mergeCell ref="M22:M23"/>
    <mergeCell ref="R22:R23"/>
    <mergeCell ref="O24:O25"/>
    <mergeCell ref="R24:R25"/>
    <mergeCell ref="P22:P23"/>
    <mergeCell ref="P20:P21"/>
    <mergeCell ref="Q20:Q21"/>
    <mergeCell ref="Q24:Q25"/>
    <mergeCell ref="M20:M21"/>
    <mergeCell ref="M28:M29"/>
    <mergeCell ref="R28:R29"/>
    <mergeCell ref="O28:O29"/>
    <mergeCell ref="N28:N29"/>
    <mergeCell ref="N24:N25"/>
    <mergeCell ref="N22:N23"/>
    <mergeCell ref="S26:S27"/>
    <mergeCell ref="R20:R21"/>
    <mergeCell ref="N20:N21"/>
    <mergeCell ref="L28:L29"/>
    <mergeCell ref="M24:M25"/>
    <mergeCell ref="Q22:Q23"/>
    <mergeCell ref="P24:P25"/>
    <mergeCell ref="P28:P29"/>
    <mergeCell ref="Q28:Q29"/>
    <mergeCell ref="J5:J6"/>
    <mergeCell ref="K5:K6"/>
    <mergeCell ref="J20:J21"/>
    <mergeCell ref="J22:J23"/>
    <mergeCell ref="J24:J25"/>
    <mergeCell ref="J28:J29"/>
    <mergeCell ref="O20:O21"/>
    <mergeCell ref="O22:O23"/>
    <mergeCell ref="K20:K21"/>
    <mergeCell ref="L24:L25"/>
  </mergeCells>
  <phoneticPr fontId="2" type="noConversion"/>
  <printOptions horizontalCentered="1" verticalCentered="1"/>
  <pageMargins left="0" right="0" top="0.39370078740157483" bottom="0.59055118110236227" header="0.51181102362204722" footer="0.51181102362204722"/>
  <pageSetup paperSize="9"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4">
    <pageSetUpPr fitToPage="1"/>
  </sheetPr>
  <dimension ref="A1:Y49"/>
  <sheetViews>
    <sheetView zoomScale="75" workbookViewId="0">
      <pane xSplit="4" ySplit="7" topLeftCell="E8" activePane="bottomRight" state="frozen"/>
      <selection pane="topRight" activeCell="E1" sqref="E1"/>
      <selection pane="bottomLeft" activeCell="A7" sqref="A7"/>
      <selection pane="bottomRight" activeCell="G9" sqref="G9"/>
    </sheetView>
  </sheetViews>
  <sheetFormatPr defaultRowHeight="12.75" x14ac:dyDescent="0.2"/>
  <cols>
    <col min="1" max="1" width="12.28515625" customWidth="1"/>
    <col min="2" max="2" width="9.7109375" customWidth="1"/>
    <col min="3" max="3" width="9.85546875" customWidth="1"/>
    <col min="4" max="6" width="8.7109375" customWidth="1"/>
    <col min="7" max="8" width="10.140625" customWidth="1"/>
    <col min="9" max="13" width="8.7109375" customWidth="1"/>
    <col min="14" max="15" width="10.140625" customWidth="1"/>
    <col min="16" max="24" width="8.7109375" customWidth="1"/>
  </cols>
  <sheetData>
    <row r="1" spans="1:25" ht="18.75" thickBot="1" x14ac:dyDescent="0.25">
      <c r="A1" s="742" t="s">
        <v>0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637"/>
      <c r="W1" s="637"/>
      <c r="X1" s="90"/>
    </row>
    <row r="2" spans="1:25" ht="21" customHeight="1" thickTop="1" thickBot="1" x14ac:dyDescent="0.25">
      <c r="A2" s="350" t="s">
        <v>207</v>
      </c>
      <c r="B2" s="921" t="s">
        <v>1</v>
      </c>
      <c r="C2" s="922"/>
      <c r="D2" s="30" t="s">
        <v>21</v>
      </c>
      <c r="E2" s="29" t="s">
        <v>22</v>
      </c>
      <c r="H2" s="435"/>
      <c r="O2" s="435"/>
      <c r="X2" s="146"/>
      <c r="Y2" s="146"/>
    </row>
    <row r="3" spans="1:25" ht="14.25" thickTop="1" thickBot="1" x14ac:dyDescent="0.25">
      <c r="A3" s="347"/>
      <c r="B3" s="348"/>
      <c r="C3" s="349"/>
      <c r="D3" s="237">
        <f>'1. modul'!D3</f>
        <v>0</v>
      </c>
      <c r="E3" s="236">
        <f>'1. modul'!E3</f>
        <v>2021</v>
      </c>
      <c r="T3" s="909" t="s">
        <v>30</v>
      </c>
      <c r="U3" s="910"/>
      <c r="V3" s="911"/>
      <c r="W3" s="912"/>
      <c r="X3" s="146"/>
      <c r="Y3" s="146"/>
    </row>
    <row r="4" spans="1:25" ht="13.9" customHeight="1" thickTop="1" x14ac:dyDescent="0.2">
      <c r="A4" s="928" t="s">
        <v>84</v>
      </c>
      <c r="B4" s="929"/>
      <c r="C4" s="1"/>
      <c r="D4" s="858" t="s">
        <v>94</v>
      </c>
      <c r="E4" s="969" t="s">
        <v>219</v>
      </c>
      <c r="F4" s="970"/>
      <c r="G4" s="970"/>
      <c r="H4" s="970"/>
      <c r="I4" s="970"/>
      <c r="J4" s="918"/>
      <c r="K4" s="918"/>
      <c r="L4" s="918"/>
      <c r="M4" s="918"/>
      <c r="N4" s="918"/>
      <c r="O4" s="918"/>
      <c r="P4" s="920"/>
      <c r="Q4" s="973" t="s">
        <v>130</v>
      </c>
      <c r="R4" s="974"/>
      <c r="S4" s="974"/>
      <c r="T4" s="974"/>
      <c r="U4" s="974"/>
      <c r="V4" s="975"/>
      <c r="W4" s="913" t="s">
        <v>129</v>
      </c>
      <c r="X4" s="136"/>
      <c r="Y4" s="146"/>
    </row>
    <row r="5" spans="1:25" ht="23.25" customHeight="1" x14ac:dyDescent="0.2">
      <c r="A5" s="930"/>
      <c r="B5" s="931"/>
      <c r="C5" s="2"/>
      <c r="D5" s="829"/>
      <c r="E5" s="962" t="s">
        <v>17</v>
      </c>
      <c r="F5" s="14" t="s">
        <v>125</v>
      </c>
      <c r="G5" s="148" t="s">
        <v>126</v>
      </c>
      <c r="H5" s="986" t="s">
        <v>246</v>
      </c>
      <c r="I5" s="988" t="s">
        <v>127</v>
      </c>
      <c r="J5" s="968" t="s">
        <v>40</v>
      </c>
      <c r="K5" s="971" t="s">
        <v>37</v>
      </c>
      <c r="L5" s="971" t="s">
        <v>46</v>
      </c>
      <c r="M5" s="140" t="s">
        <v>125</v>
      </c>
      <c r="N5" s="148" t="s">
        <v>126</v>
      </c>
      <c r="O5" s="966" t="s">
        <v>247</v>
      </c>
      <c r="P5" s="978" t="s">
        <v>128</v>
      </c>
      <c r="Q5" s="976" t="s">
        <v>17</v>
      </c>
      <c r="R5" s="980" t="s">
        <v>59</v>
      </c>
      <c r="S5" s="980" t="s">
        <v>40</v>
      </c>
      <c r="T5" s="980" t="s">
        <v>37</v>
      </c>
      <c r="U5" s="980" t="s">
        <v>46</v>
      </c>
      <c r="V5" s="960" t="s">
        <v>38</v>
      </c>
      <c r="W5" s="964"/>
      <c r="X5" s="136"/>
      <c r="Y5" s="146"/>
    </row>
    <row r="6" spans="1:25" ht="25.5" x14ac:dyDescent="0.2">
      <c r="A6" s="930"/>
      <c r="B6" s="931"/>
      <c r="C6" s="2"/>
      <c r="D6" s="972"/>
      <c r="E6" s="963"/>
      <c r="F6" s="38" t="s">
        <v>59</v>
      </c>
      <c r="G6" s="38" t="s">
        <v>59</v>
      </c>
      <c r="H6" s="987"/>
      <c r="I6" s="989"/>
      <c r="J6" s="902"/>
      <c r="K6" s="722"/>
      <c r="L6" s="722"/>
      <c r="M6" s="141" t="s">
        <v>38</v>
      </c>
      <c r="N6" s="112" t="s">
        <v>38</v>
      </c>
      <c r="O6" s="967"/>
      <c r="P6" s="979"/>
      <c r="Q6" s="977"/>
      <c r="R6" s="981"/>
      <c r="S6" s="981"/>
      <c r="T6" s="981"/>
      <c r="U6" s="981"/>
      <c r="V6" s="961"/>
      <c r="W6" s="965"/>
      <c r="X6" s="136"/>
      <c r="Y6" s="146"/>
    </row>
    <row r="7" spans="1:25" ht="13.5" thickBot="1" x14ac:dyDescent="0.25">
      <c r="A7" s="932"/>
      <c r="B7" s="933"/>
      <c r="C7" s="3"/>
      <c r="D7" s="17" t="s">
        <v>7</v>
      </c>
      <c r="E7" s="25" t="s">
        <v>7</v>
      </c>
      <c r="F7" s="26" t="s">
        <v>7</v>
      </c>
      <c r="G7" s="26" t="s">
        <v>7</v>
      </c>
      <c r="H7" s="26" t="s">
        <v>7</v>
      </c>
      <c r="I7" s="157" t="s">
        <v>7</v>
      </c>
      <c r="J7" s="142" t="s">
        <v>7</v>
      </c>
      <c r="K7" s="143" t="s">
        <v>7</v>
      </c>
      <c r="L7" s="25" t="s">
        <v>7</v>
      </c>
      <c r="M7" s="8" t="s">
        <v>7</v>
      </c>
      <c r="N7" s="8" t="s">
        <v>7</v>
      </c>
      <c r="O7" s="8" t="s">
        <v>7</v>
      </c>
      <c r="P7" s="159" t="s">
        <v>7</v>
      </c>
      <c r="Q7" s="160" t="s">
        <v>7</v>
      </c>
      <c r="R7" s="161" t="s">
        <v>7</v>
      </c>
      <c r="S7" s="161" t="s">
        <v>7</v>
      </c>
      <c r="T7" s="161" t="s">
        <v>7</v>
      </c>
      <c r="U7" s="161" t="s">
        <v>7</v>
      </c>
      <c r="V7" s="162" t="s">
        <v>7</v>
      </c>
      <c r="W7" s="149" t="s">
        <v>7</v>
      </c>
      <c r="X7" s="2"/>
      <c r="Y7" s="146"/>
    </row>
    <row r="8" spans="1:25" ht="19.5" customHeight="1" thickBot="1" x14ac:dyDescent="0.25">
      <c r="A8" s="916" t="s">
        <v>8</v>
      </c>
      <c r="B8" s="917"/>
      <c r="C8" s="19" t="s">
        <v>28</v>
      </c>
      <c r="D8" s="16">
        <f>'2. modul_1'!S8</f>
        <v>0</v>
      </c>
      <c r="E8" s="388">
        <f>'5. modul_1'!H36</f>
        <v>0</v>
      </c>
      <c r="F8" s="361">
        <f>'5. modul_1'!H37</f>
        <v>0</v>
      </c>
      <c r="G8" s="361">
        <f>'5. modul_1'!H38</f>
        <v>0</v>
      </c>
      <c r="H8" s="361">
        <f>'5. modul_1'!H39</f>
        <v>0</v>
      </c>
      <c r="I8" s="385">
        <f t="shared" ref="I8:I13" si="0">F8+G8</f>
        <v>0</v>
      </c>
      <c r="J8" s="386">
        <f>'5. modul_1'!H41</f>
        <v>0</v>
      </c>
      <c r="K8" s="387">
        <f>'5. modul_1'!H42</f>
        <v>0</v>
      </c>
      <c r="L8" s="388">
        <f>'5. modul_1'!H43</f>
        <v>0</v>
      </c>
      <c r="M8" s="67">
        <f>'5. modul_1'!H44</f>
        <v>0</v>
      </c>
      <c r="N8" s="67">
        <f>'5. modul_1'!H45</f>
        <v>0</v>
      </c>
      <c r="O8" s="67">
        <f>'5. modul_1'!H46</f>
        <v>0</v>
      </c>
      <c r="P8" s="384">
        <f t="shared" ref="P8:P13" si="1">M8+N8</f>
        <v>0</v>
      </c>
      <c r="Q8" s="381">
        <f>'2. modul_1'!L8+E8</f>
        <v>0</v>
      </c>
      <c r="R8" s="382">
        <f>'2. modul_1'!M8+'2. modul_2'!I8</f>
        <v>0</v>
      </c>
      <c r="S8" s="382">
        <f>'2. modul_1'!N8+'2. modul_2'!J8</f>
        <v>0</v>
      </c>
      <c r="T8" s="382">
        <f>'2. modul_1'!O8+'2. modul_2'!K8</f>
        <v>0</v>
      </c>
      <c r="U8" s="382">
        <f>'2. modul_1'!P8+'2. modul_2'!L8</f>
        <v>0</v>
      </c>
      <c r="V8" s="383">
        <f>'2. modul_1'!Q8+'2. modul_2'!P8</f>
        <v>0</v>
      </c>
      <c r="W8" s="167">
        <f t="shared" ref="W8:W13" si="2">D8+E8+I8+J8+K8+L8+P8</f>
        <v>0</v>
      </c>
      <c r="X8" s="98"/>
      <c r="Y8" s="146"/>
    </row>
    <row r="9" spans="1:25" ht="23.25" customHeight="1" thickBot="1" x14ac:dyDescent="0.25">
      <c r="A9" s="903" t="s">
        <v>182</v>
      </c>
      <c r="B9" s="904"/>
      <c r="C9" s="20" t="s">
        <v>28</v>
      </c>
      <c r="D9" s="128">
        <f>'2. modul_1'!S9</f>
        <v>0</v>
      </c>
      <c r="E9" s="391">
        <f>E30+E16+E13-E12-E11-E8</f>
        <v>0</v>
      </c>
      <c r="F9" s="364">
        <f>F30+F16+F15+F13-F12-F11-F8</f>
        <v>0</v>
      </c>
      <c r="G9" s="364">
        <f>G30+G16+G15+G13-G12-G11-G8</f>
        <v>0</v>
      </c>
      <c r="H9" s="364">
        <f>H30+H16+H15+H13-H12-H11-H8</f>
        <v>0</v>
      </c>
      <c r="I9" s="385">
        <f t="shared" si="0"/>
        <v>0</v>
      </c>
      <c r="J9" s="389">
        <f>J30+J16+J14+J13-J12-J11-J8</f>
        <v>0</v>
      </c>
      <c r="K9" s="389">
        <f>K30+K16+K14+K13-K12-K11-K8</f>
        <v>0</v>
      </c>
      <c r="L9" s="390">
        <f>L30+L16+L15+L13-L12-L11-L8</f>
        <v>0</v>
      </c>
      <c r="M9" s="24">
        <f>M30+M16+M15+M13-M12-M11-M8</f>
        <v>0</v>
      </c>
      <c r="N9" s="24">
        <f>N30+N16+N15+N13-N12-N11-N8</f>
        <v>0</v>
      </c>
      <c r="O9" s="24">
        <f>O30+O16+O15+O13-O12-O11-O8</f>
        <v>0</v>
      </c>
      <c r="P9" s="384">
        <f t="shared" si="1"/>
        <v>0</v>
      </c>
      <c r="Q9" s="368">
        <f>'2. modul_1'!L9+E9</f>
        <v>0</v>
      </c>
      <c r="R9" s="377">
        <f>'2. modul_1'!M9+'2. modul_2'!I9</f>
        <v>0</v>
      </c>
      <c r="S9" s="377">
        <f>'2. modul_1'!N9+'2. modul_2'!J9</f>
        <v>0</v>
      </c>
      <c r="T9" s="377">
        <f>'2. modul_1'!O9+'2. modul_2'!K9</f>
        <v>0</v>
      </c>
      <c r="U9" s="377">
        <f>'2. modul_1'!P9+'2. modul_2'!L9</f>
        <v>0</v>
      </c>
      <c r="V9" s="378">
        <f>'2. modul_1'!Q9+'2. modul_2'!P9</f>
        <v>0</v>
      </c>
      <c r="W9" s="168">
        <f t="shared" si="2"/>
        <v>0</v>
      </c>
      <c r="X9" s="98"/>
      <c r="Y9" s="146"/>
    </row>
    <row r="10" spans="1:25" ht="26.45" customHeight="1" thickBot="1" x14ac:dyDescent="0.25">
      <c r="A10" s="903" t="s">
        <v>35</v>
      </c>
      <c r="B10" s="904"/>
      <c r="C10" s="20"/>
      <c r="D10" s="128">
        <f>'2. modul_1'!S10</f>
        <v>0</v>
      </c>
      <c r="E10" s="24">
        <f>E9+E31</f>
        <v>0</v>
      </c>
      <c r="F10" s="24">
        <f>F9+F31</f>
        <v>0</v>
      </c>
      <c r="G10" s="24">
        <f>G9+G31</f>
        <v>0</v>
      </c>
      <c r="H10" s="24">
        <f>H9+H31</f>
        <v>0</v>
      </c>
      <c r="I10" s="385">
        <f t="shared" si="0"/>
        <v>0</v>
      </c>
      <c r="J10" s="24">
        <f t="shared" ref="J10:O10" si="3">J9+J31</f>
        <v>0</v>
      </c>
      <c r="K10" s="24">
        <f t="shared" si="3"/>
        <v>0</v>
      </c>
      <c r="L10" s="24">
        <f t="shared" si="3"/>
        <v>0</v>
      </c>
      <c r="M10" s="24">
        <f t="shared" si="3"/>
        <v>0</v>
      </c>
      <c r="N10" s="24">
        <f t="shared" si="3"/>
        <v>0</v>
      </c>
      <c r="O10" s="24">
        <f t="shared" si="3"/>
        <v>0</v>
      </c>
      <c r="P10" s="384">
        <f t="shared" si="1"/>
        <v>0</v>
      </c>
      <c r="Q10" s="368">
        <f>'2. modul_1'!L10+'2. modul_2'!E10</f>
        <v>0</v>
      </c>
      <c r="R10" s="377">
        <f>'2. modul_1'!M10+'2. modul_2'!I10</f>
        <v>0</v>
      </c>
      <c r="S10" s="377">
        <f>'2. modul_1'!N10+'2. modul_2'!J10</f>
        <v>0</v>
      </c>
      <c r="T10" s="377">
        <f>'2. modul_1'!O10+'2. modul_2'!K10</f>
        <v>0</v>
      </c>
      <c r="U10" s="377">
        <f>'2. modul_1'!P10+'2. modul_2'!L10</f>
        <v>0</v>
      </c>
      <c r="V10" s="378">
        <f>'2. modul_1'!Q10+'2. modul_2'!P10</f>
        <v>0</v>
      </c>
      <c r="W10" s="168">
        <f t="shared" si="2"/>
        <v>0</v>
      </c>
      <c r="X10" s="98"/>
      <c r="Y10" s="146"/>
    </row>
    <row r="11" spans="1:25" ht="30.6" customHeight="1" thickBot="1" x14ac:dyDescent="0.25">
      <c r="A11" s="903" t="s">
        <v>255</v>
      </c>
      <c r="B11" s="904"/>
      <c r="C11" s="20" t="s">
        <v>28</v>
      </c>
      <c r="D11" s="21">
        <f>'2. modul_1'!S11</f>
        <v>0</v>
      </c>
      <c r="E11" s="463">
        <v>0</v>
      </c>
      <c r="F11" s="462">
        <v>0</v>
      </c>
      <c r="G11" s="462">
        <v>0</v>
      </c>
      <c r="H11" s="461">
        <v>0</v>
      </c>
      <c r="I11" s="385">
        <f t="shared" si="0"/>
        <v>0</v>
      </c>
      <c r="J11" s="464">
        <v>0</v>
      </c>
      <c r="K11" s="137">
        <v>0</v>
      </c>
      <c r="L11" s="463">
        <v>0</v>
      </c>
      <c r="M11" s="461">
        <v>0</v>
      </c>
      <c r="N11" s="461">
        <v>0</v>
      </c>
      <c r="O11" s="462">
        <v>0</v>
      </c>
      <c r="P11" s="384">
        <f t="shared" si="1"/>
        <v>0</v>
      </c>
      <c r="Q11" s="368">
        <f>'2. modul_1'!L11+E11</f>
        <v>0</v>
      </c>
      <c r="R11" s="377">
        <f>'2. modul_1'!M11+'2. modul_2'!I11</f>
        <v>0</v>
      </c>
      <c r="S11" s="377">
        <f>'2. modul_1'!N11+'2. modul_2'!J11</f>
        <v>0</v>
      </c>
      <c r="T11" s="377">
        <f>'2. modul_1'!O11+'2. modul_2'!K11</f>
        <v>0</v>
      </c>
      <c r="U11" s="377">
        <f>'2. modul_1'!P11+'2. modul_2'!L11</f>
        <v>0</v>
      </c>
      <c r="V11" s="378">
        <f>'2. modul_1'!Q11+'2. modul_2'!P11</f>
        <v>0</v>
      </c>
      <c r="W11" s="168">
        <f t="shared" si="2"/>
        <v>0</v>
      </c>
      <c r="X11" s="98"/>
      <c r="Y11" s="146"/>
    </row>
    <row r="12" spans="1:25" ht="26.45" customHeight="1" thickBot="1" x14ac:dyDescent="0.25">
      <c r="A12" s="903" t="s">
        <v>9</v>
      </c>
      <c r="B12" s="904"/>
      <c r="C12" s="20" t="s">
        <v>28</v>
      </c>
      <c r="D12" s="21">
        <f>'2. modul_1'!S12</f>
        <v>0</v>
      </c>
      <c r="E12" s="463">
        <v>0</v>
      </c>
      <c r="F12" s="462">
        <v>0</v>
      </c>
      <c r="G12" s="462">
        <v>0</v>
      </c>
      <c r="H12" s="461">
        <v>0</v>
      </c>
      <c r="I12" s="385">
        <f t="shared" si="0"/>
        <v>0</v>
      </c>
      <c r="J12" s="464">
        <v>0</v>
      </c>
      <c r="K12" s="137">
        <v>0</v>
      </c>
      <c r="L12" s="463">
        <v>0</v>
      </c>
      <c r="M12" s="461">
        <v>0</v>
      </c>
      <c r="N12" s="461">
        <v>0</v>
      </c>
      <c r="O12" s="462">
        <v>0</v>
      </c>
      <c r="P12" s="384">
        <f t="shared" si="1"/>
        <v>0</v>
      </c>
      <c r="Q12" s="368">
        <f>'2. modul_1'!L12+E12</f>
        <v>0</v>
      </c>
      <c r="R12" s="377">
        <f>'2. modul_1'!M12+'2. modul_2'!I12</f>
        <v>0</v>
      </c>
      <c r="S12" s="377">
        <f>'2. modul_1'!N12+'2. modul_2'!J12</f>
        <v>0</v>
      </c>
      <c r="T12" s="377">
        <f>'2. modul_1'!O12+'2. modul_2'!K12</f>
        <v>0</v>
      </c>
      <c r="U12" s="377">
        <f>'2. modul_1'!P12+'2. modul_2'!L12</f>
        <v>0</v>
      </c>
      <c r="V12" s="378">
        <f>'2. modul_1'!Q12+'2. modul_2'!P12</f>
        <v>0</v>
      </c>
      <c r="W12" s="168">
        <f t="shared" si="2"/>
        <v>0</v>
      </c>
      <c r="X12" s="98"/>
      <c r="Y12" s="146"/>
    </row>
    <row r="13" spans="1:25" ht="30.6" customHeight="1" x14ac:dyDescent="0.2">
      <c r="A13" s="903" t="s">
        <v>256</v>
      </c>
      <c r="B13" s="904"/>
      <c r="C13" s="20" t="s">
        <v>29</v>
      </c>
      <c r="D13" s="21">
        <f>'2. modul_1'!S13</f>
        <v>0</v>
      </c>
      <c r="E13" s="463">
        <v>0</v>
      </c>
      <c r="F13" s="462">
        <v>0</v>
      </c>
      <c r="G13" s="462">
        <v>0</v>
      </c>
      <c r="H13" s="461">
        <v>0</v>
      </c>
      <c r="I13" s="385">
        <f t="shared" si="0"/>
        <v>0</v>
      </c>
      <c r="J13" s="464">
        <v>0</v>
      </c>
      <c r="K13" s="137">
        <v>0</v>
      </c>
      <c r="L13" s="463">
        <v>0</v>
      </c>
      <c r="M13" s="461">
        <v>0</v>
      </c>
      <c r="N13" s="461">
        <v>0</v>
      </c>
      <c r="O13" s="462">
        <v>0</v>
      </c>
      <c r="P13" s="384">
        <f t="shared" si="1"/>
        <v>0</v>
      </c>
      <c r="Q13" s="368">
        <f>'2. modul_1'!L13+'2. modul_2'!E13</f>
        <v>0</v>
      </c>
      <c r="R13" s="377">
        <f>'2. modul_1'!M13+'2. modul_2'!I13</f>
        <v>0</v>
      </c>
      <c r="S13" s="377">
        <f>'2. modul_1'!N13+'2. modul_2'!J13</f>
        <v>0</v>
      </c>
      <c r="T13" s="377">
        <f>'2. modul_1'!O13+'2. modul_2'!K13</f>
        <v>0</v>
      </c>
      <c r="U13" s="377">
        <f>'2. modul_1'!P13+'2. modul_2'!L13</f>
        <v>0</v>
      </c>
      <c r="V13" s="378">
        <f>'2. modul_1'!Q13+'2. modul_2'!P13</f>
        <v>0</v>
      </c>
      <c r="W13" s="169">
        <f t="shared" si="2"/>
        <v>0</v>
      </c>
      <c r="X13" s="98"/>
      <c r="Y13" s="146"/>
    </row>
    <row r="14" spans="1:25" ht="26.45" customHeight="1" x14ac:dyDescent="0.2">
      <c r="A14" s="903" t="s">
        <v>45</v>
      </c>
      <c r="B14" s="904"/>
      <c r="C14" s="20"/>
      <c r="D14" s="21">
        <f>'2. modul_1'!S14</f>
        <v>0</v>
      </c>
      <c r="E14" s="37"/>
      <c r="F14" s="35"/>
      <c r="G14" s="35"/>
      <c r="H14" s="36"/>
      <c r="I14" s="158"/>
      <c r="J14" s="464">
        <v>0</v>
      </c>
      <c r="K14" s="137">
        <v>0</v>
      </c>
      <c r="L14" s="37"/>
      <c r="M14" s="36"/>
      <c r="N14" s="36"/>
      <c r="O14" s="35"/>
      <c r="P14" s="164"/>
      <c r="Q14" s="165"/>
      <c r="R14" s="163"/>
      <c r="S14" s="377">
        <f>'2. modul_1'!N14+'2. modul_2'!J14</f>
        <v>0</v>
      </c>
      <c r="T14" s="377">
        <f>'2. modul_1'!O14+'2. modul_2'!K14</f>
        <v>0</v>
      </c>
      <c r="U14" s="163"/>
      <c r="V14" s="166"/>
      <c r="W14" s="150">
        <f>D14+J14+K14</f>
        <v>0</v>
      </c>
      <c r="X14" s="98"/>
      <c r="Y14" s="146"/>
    </row>
    <row r="15" spans="1:25" ht="26.45" customHeight="1" x14ac:dyDescent="0.2">
      <c r="A15" s="903" t="s">
        <v>68</v>
      </c>
      <c r="B15" s="904"/>
      <c r="C15" s="20"/>
      <c r="D15" s="21">
        <f>'2. modul_1'!S15</f>
        <v>0</v>
      </c>
      <c r="E15" s="37"/>
      <c r="F15" s="462">
        <v>0</v>
      </c>
      <c r="G15" s="462">
        <v>0</v>
      </c>
      <c r="H15" s="461">
        <v>0</v>
      </c>
      <c r="I15" s="380">
        <f>F15+G15</f>
        <v>0</v>
      </c>
      <c r="J15" s="144"/>
      <c r="K15" s="145"/>
      <c r="L15" s="463">
        <v>0</v>
      </c>
      <c r="M15" s="461">
        <v>0</v>
      </c>
      <c r="N15" s="461">
        <v>0</v>
      </c>
      <c r="O15" s="462">
        <v>0</v>
      </c>
      <c r="P15" s="379">
        <f>M15+N15</f>
        <v>0</v>
      </c>
      <c r="Q15" s="165"/>
      <c r="R15" s="377">
        <f>'2. modul_1'!M15+'2. modul_2'!I15</f>
        <v>0</v>
      </c>
      <c r="S15" s="163"/>
      <c r="T15" s="163"/>
      <c r="U15" s="377">
        <f>'2. modul_1'!P15+'2. modul_2'!L15</f>
        <v>0</v>
      </c>
      <c r="V15" s="378">
        <f>'2. modul_1'!Q15+'2. modul_2'!P15</f>
        <v>0</v>
      </c>
      <c r="W15" s="150">
        <f>D15+I15+L15+P15</f>
        <v>0</v>
      </c>
      <c r="X15" s="98"/>
      <c r="Y15" s="146"/>
    </row>
    <row r="16" spans="1:25" ht="26.45" customHeight="1" x14ac:dyDescent="0.2">
      <c r="A16" s="903" t="s">
        <v>66</v>
      </c>
      <c r="B16" s="904"/>
      <c r="C16" s="20" t="s">
        <v>29</v>
      </c>
      <c r="D16" s="21">
        <f>'2. modul_1'!S16</f>
        <v>0</v>
      </c>
      <c r="E16" s="463">
        <v>0</v>
      </c>
      <c r="F16" s="462">
        <v>0</v>
      </c>
      <c r="G16" s="462">
        <v>0</v>
      </c>
      <c r="H16" s="461">
        <v>0</v>
      </c>
      <c r="I16" s="465">
        <f>F16+G16</f>
        <v>0</v>
      </c>
      <c r="J16" s="464">
        <v>0</v>
      </c>
      <c r="K16" s="137">
        <v>0</v>
      </c>
      <c r="L16" s="463">
        <v>0</v>
      </c>
      <c r="M16" s="461">
        <v>0</v>
      </c>
      <c r="N16" s="461">
        <v>0</v>
      </c>
      <c r="O16" s="462">
        <v>0</v>
      </c>
      <c r="P16" s="379">
        <f>M16+N16</f>
        <v>0</v>
      </c>
      <c r="Q16" s="368">
        <f>'2. modul_1'!L16+'2. modul_2'!E16</f>
        <v>0</v>
      </c>
      <c r="R16" s="377">
        <f>'2. modul_1'!M16+'2. modul_2'!I16</f>
        <v>0</v>
      </c>
      <c r="S16" s="377">
        <f>'2. modul_1'!N16+'2. modul_2'!J16</f>
        <v>0</v>
      </c>
      <c r="T16" s="377">
        <f>'2. modul_1'!O16+'2. modul_2'!K16</f>
        <v>0</v>
      </c>
      <c r="U16" s="377">
        <f>'2. modul_1'!P16+'2. modul_2'!L16</f>
        <v>0</v>
      </c>
      <c r="V16" s="378">
        <f>'2. modul_1'!Q16+'2. modul_2'!P16</f>
        <v>0</v>
      </c>
      <c r="W16" s="150">
        <f>D16+E16+I16+J16+K16+L16+P16</f>
        <v>0</v>
      </c>
      <c r="X16" s="98"/>
      <c r="Y16" s="146"/>
    </row>
    <row r="17" spans="1:25" ht="26.45" customHeight="1" x14ac:dyDescent="0.2">
      <c r="A17" s="907" t="s">
        <v>178</v>
      </c>
      <c r="B17" s="908"/>
      <c r="C17" s="20" t="s">
        <v>29</v>
      </c>
      <c r="D17" s="21">
        <f>'2. modul_1'!S17</f>
        <v>0</v>
      </c>
      <c r="E17" s="37"/>
      <c r="F17" s="35"/>
      <c r="G17" s="35"/>
      <c r="H17" s="36"/>
      <c r="I17" s="158"/>
      <c r="J17" s="144"/>
      <c r="K17" s="145"/>
      <c r="L17" s="37"/>
      <c r="M17" s="36"/>
      <c r="N17" s="36"/>
      <c r="O17" s="35"/>
      <c r="P17" s="164"/>
      <c r="Q17" s="165"/>
      <c r="R17" s="163"/>
      <c r="S17" s="163"/>
      <c r="T17" s="163"/>
      <c r="U17" s="163"/>
      <c r="V17" s="166"/>
      <c r="W17" s="150">
        <f>D17</f>
        <v>0</v>
      </c>
      <c r="X17" s="98"/>
      <c r="Y17" s="146"/>
    </row>
    <row r="18" spans="1:25" ht="26.45" customHeight="1" x14ac:dyDescent="0.2">
      <c r="A18" s="903" t="s">
        <v>12</v>
      </c>
      <c r="B18" s="904"/>
      <c r="C18" s="20" t="s">
        <v>29</v>
      </c>
      <c r="D18" s="21">
        <f>'2. modul_1'!S18</f>
        <v>0</v>
      </c>
      <c r="E18" s="37"/>
      <c r="F18" s="35"/>
      <c r="G18" s="35"/>
      <c r="H18" s="36"/>
      <c r="I18" s="158"/>
      <c r="J18" s="144"/>
      <c r="K18" s="145"/>
      <c r="L18" s="37"/>
      <c r="M18" s="36"/>
      <c r="N18" s="36"/>
      <c r="O18" s="35"/>
      <c r="P18" s="164"/>
      <c r="Q18" s="368">
        <f>'2. modul_1'!L18</f>
        <v>0</v>
      </c>
      <c r="R18" s="163"/>
      <c r="S18" s="163"/>
      <c r="T18" s="163"/>
      <c r="U18" s="163"/>
      <c r="V18" s="166"/>
      <c r="W18" s="150">
        <f>D18</f>
        <v>0</v>
      </c>
      <c r="X18" s="98"/>
      <c r="Y18" s="146"/>
    </row>
    <row r="19" spans="1:25" ht="26.45" customHeight="1" x14ac:dyDescent="0.2">
      <c r="A19" s="903" t="s">
        <v>36</v>
      </c>
      <c r="B19" s="904"/>
      <c r="C19" s="20" t="s">
        <v>28</v>
      </c>
      <c r="D19" s="21">
        <f>'2. modul_1'!S19</f>
        <v>0</v>
      </c>
      <c r="E19" s="37"/>
      <c r="F19" s="35"/>
      <c r="G19" s="35"/>
      <c r="H19" s="36"/>
      <c r="I19" s="158"/>
      <c r="J19" s="144"/>
      <c r="K19" s="145"/>
      <c r="L19" s="37"/>
      <c r="M19" s="36"/>
      <c r="N19" s="36"/>
      <c r="O19" s="35"/>
      <c r="P19" s="164"/>
      <c r="Q19" s="165"/>
      <c r="R19" s="163"/>
      <c r="S19" s="163"/>
      <c r="T19" s="163"/>
      <c r="U19" s="163"/>
      <c r="V19" s="166"/>
      <c r="W19" s="150">
        <f>D19</f>
        <v>0</v>
      </c>
      <c r="X19" s="98"/>
      <c r="Y19" s="146"/>
    </row>
    <row r="20" spans="1:25" ht="13.15" customHeight="1" x14ac:dyDescent="0.2">
      <c r="A20" s="708" t="s">
        <v>13</v>
      </c>
      <c r="B20" s="709"/>
      <c r="C20" s="706" t="s">
        <v>29</v>
      </c>
      <c r="D20" s="737">
        <f>'2. modul_1'!S20</f>
        <v>0</v>
      </c>
      <c r="E20" s="875"/>
      <c r="F20" s="740"/>
      <c r="G20" s="740"/>
      <c r="H20" s="740"/>
      <c r="I20" s="940"/>
      <c r="J20" s="938"/>
      <c r="K20" s="936"/>
      <c r="L20" s="821"/>
      <c r="M20" s="740"/>
      <c r="N20" s="958"/>
      <c r="O20" s="982"/>
      <c r="P20" s="952"/>
      <c r="Q20" s="947"/>
      <c r="R20" s="942"/>
      <c r="S20" s="942"/>
      <c r="T20" s="942"/>
      <c r="U20" s="942"/>
      <c r="V20" s="943"/>
      <c r="W20" s="737">
        <f>D20</f>
        <v>0</v>
      </c>
      <c r="X20" s="98"/>
      <c r="Y20" s="146"/>
    </row>
    <row r="21" spans="1:25" ht="13.15" customHeight="1" x14ac:dyDescent="0.2">
      <c r="A21" s="781"/>
      <c r="B21" s="782"/>
      <c r="C21" s="757"/>
      <c r="D21" s="738"/>
      <c r="E21" s="934"/>
      <c r="F21" s="935"/>
      <c r="G21" s="935"/>
      <c r="H21" s="935"/>
      <c r="I21" s="941"/>
      <c r="J21" s="939"/>
      <c r="K21" s="937"/>
      <c r="L21" s="822"/>
      <c r="M21" s="946"/>
      <c r="N21" s="959"/>
      <c r="O21" s="983"/>
      <c r="P21" s="953"/>
      <c r="Q21" s="947"/>
      <c r="R21" s="945"/>
      <c r="S21" s="942"/>
      <c r="T21" s="942"/>
      <c r="U21" s="942"/>
      <c r="V21" s="944"/>
      <c r="W21" s="738"/>
      <c r="X21" s="98"/>
      <c r="Y21" s="146"/>
    </row>
    <row r="22" spans="1:25" ht="13.15" customHeight="1" x14ac:dyDescent="0.2">
      <c r="A22" s="708" t="s">
        <v>14</v>
      </c>
      <c r="B22" s="709"/>
      <c r="C22" s="706" t="s">
        <v>29</v>
      </c>
      <c r="D22" s="737">
        <f>'2. modul_1'!S22</f>
        <v>0</v>
      </c>
      <c r="E22" s="821"/>
      <c r="F22" s="740"/>
      <c r="G22" s="740"/>
      <c r="H22" s="740"/>
      <c r="I22" s="940"/>
      <c r="J22" s="984"/>
      <c r="K22" s="936"/>
      <c r="L22" s="821"/>
      <c r="M22" s="840"/>
      <c r="N22" s="740"/>
      <c r="O22" s="948"/>
      <c r="P22" s="952"/>
      <c r="Q22" s="947"/>
      <c r="R22" s="942"/>
      <c r="S22" s="942"/>
      <c r="T22" s="942"/>
      <c r="U22" s="942"/>
      <c r="V22" s="943"/>
      <c r="W22" s="737">
        <f>D22</f>
        <v>0</v>
      </c>
      <c r="X22" s="98"/>
      <c r="Y22" s="146"/>
    </row>
    <row r="23" spans="1:25" ht="13.15" customHeight="1" x14ac:dyDescent="0.2">
      <c r="A23" s="781"/>
      <c r="B23" s="782"/>
      <c r="C23" s="757"/>
      <c r="D23" s="738"/>
      <c r="E23" s="822"/>
      <c r="F23" s="935"/>
      <c r="G23" s="935"/>
      <c r="H23" s="935"/>
      <c r="I23" s="941"/>
      <c r="J23" s="985"/>
      <c r="K23" s="937"/>
      <c r="L23" s="822"/>
      <c r="M23" s="841"/>
      <c r="N23" s="935"/>
      <c r="O23" s="949"/>
      <c r="P23" s="953"/>
      <c r="Q23" s="947"/>
      <c r="R23" s="945"/>
      <c r="S23" s="942"/>
      <c r="T23" s="942"/>
      <c r="U23" s="942"/>
      <c r="V23" s="944"/>
      <c r="W23" s="738"/>
      <c r="X23" s="98"/>
      <c r="Y23" s="146"/>
    </row>
    <row r="24" spans="1:25" ht="13.15" customHeight="1" x14ac:dyDescent="0.2">
      <c r="A24" s="708" t="s">
        <v>243</v>
      </c>
      <c r="B24" s="709"/>
      <c r="C24" s="706" t="s">
        <v>29</v>
      </c>
      <c r="D24" s="737">
        <f>'2. modul_1'!S24</f>
        <v>0</v>
      </c>
      <c r="E24" s="875"/>
      <c r="F24" s="740"/>
      <c r="G24" s="740"/>
      <c r="H24" s="740"/>
      <c r="I24" s="940"/>
      <c r="J24" s="938"/>
      <c r="K24" s="936"/>
      <c r="L24" s="821"/>
      <c r="M24" s="740"/>
      <c r="N24" s="740"/>
      <c r="O24" s="948"/>
      <c r="P24" s="950"/>
      <c r="Q24" s="947"/>
      <c r="R24" s="942"/>
      <c r="S24" s="942"/>
      <c r="T24" s="942"/>
      <c r="U24" s="942"/>
      <c r="V24" s="943"/>
      <c r="W24" s="737">
        <f>D24</f>
        <v>0</v>
      </c>
      <c r="X24" s="98"/>
      <c r="Y24" s="146"/>
    </row>
    <row r="25" spans="1:25" ht="13.15" customHeight="1" x14ac:dyDescent="0.2">
      <c r="A25" s="781"/>
      <c r="B25" s="782"/>
      <c r="C25" s="757"/>
      <c r="D25" s="738"/>
      <c r="E25" s="934"/>
      <c r="F25" s="935"/>
      <c r="G25" s="935"/>
      <c r="H25" s="935"/>
      <c r="I25" s="941"/>
      <c r="J25" s="939"/>
      <c r="K25" s="937"/>
      <c r="L25" s="822"/>
      <c r="M25" s="946"/>
      <c r="N25" s="935"/>
      <c r="O25" s="949"/>
      <c r="P25" s="951"/>
      <c r="Q25" s="947"/>
      <c r="R25" s="945"/>
      <c r="S25" s="942"/>
      <c r="T25" s="942"/>
      <c r="U25" s="942"/>
      <c r="V25" s="944"/>
      <c r="W25" s="738"/>
      <c r="X25" s="98"/>
      <c r="Y25" s="146"/>
    </row>
    <row r="26" spans="1:25" ht="13.15" customHeight="1" x14ac:dyDescent="0.2">
      <c r="A26" s="708" t="s">
        <v>253</v>
      </c>
      <c r="B26" s="709"/>
      <c r="C26" s="956" t="s">
        <v>252</v>
      </c>
      <c r="D26" s="737">
        <f>'2. modul_1'!S26</f>
        <v>0</v>
      </c>
      <c r="E26" s="441"/>
      <c r="F26" s="740"/>
      <c r="G26" s="740"/>
      <c r="H26" s="740"/>
      <c r="I26" s="940"/>
      <c r="J26" s="443"/>
      <c r="K26" s="444"/>
      <c r="L26" s="445"/>
      <c r="M26" s="446"/>
      <c r="N26" s="740"/>
      <c r="O26" s="447"/>
      <c r="P26" s="950"/>
      <c r="Q26" s="947"/>
      <c r="R26" s="942"/>
      <c r="S26" s="942"/>
      <c r="T26" s="942"/>
      <c r="U26" s="942"/>
      <c r="V26" s="943"/>
      <c r="W26" s="737">
        <f>D26</f>
        <v>0</v>
      </c>
      <c r="X26" s="98"/>
      <c r="Y26" s="146"/>
    </row>
    <row r="27" spans="1:25" ht="13.15" customHeight="1" x14ac:dyDescent="0.2">
      <c r="A27" s="781"/>
      <c r="B27" s="782"/>
      <c r="C27" s="957"/>
      <c r="D27" s="738"/>
      <c r="E27" s="441"/>
      <c r="F27" s="935"/>
      <c r="G27" s="935"/>
      <c r="H27" s="935"/>
      <c r="I27" s="941"/>
      <c r="J27" s="443"/>
      <c r="K27" s="444"/>
      <c r="L27" s="445"/>
      <c r="M27" s="446"/>
      <c r="N27" s="935"/>
      <c r="O27" s="447"/>
      <c r="P27" s="951"/>
      <c r="Q27" s="947"/>
      <c r="R27" s="945"/>
      <c r="S27" s="942"/>
      <c r="T27" s="942"/>
      <c r="U27" s="942"/>
      <c r="V27" s="944"/>
      <c r="W27" s="738"/>
      <c r="X27" s="98"/>
      <c r="Y27" s="146"/>
    </row>
    <row r="28" spans="1:25" ht="13.15" customHeight="1" x14ac:dyDescent="0.2">
      <c r="A28" s="708" t="s">
        <v>41</v>
      </c>
      <c r="B28" s="709"/>
      <c r="C28" s="706"/>
      <c r="D28" s="737">
        <f>'2. modul_1'!S28</f>
        <v>0</v>
      </c>
      <c r="E28" s="821"/>
      <c r="F28" s="740"/>
      <c r="G28" s="740"/>
      <c r="H28" s="740"/>
      <c r="I28" s="940"/>
      <c r="J28" s="984"/>
      <c r="K28" s="936"/>
      <c r="L28" s="821"/>
      <c r="M28" s="840"/>
      <c r="N28" s="740"/>
      <c r="O28" s="948"/>
      <c r="P28" s="952"/>
      <c r="Q28" s="947"/>
      <c r="R28" s="942"/>
      <c r="S28" s="942"/>
      <c r="T28" s="942"/>
      <c r="U28" s="942"/>
      <c r="V28" s="943"/>
      <c r="W28" s="737">
        <f>D28</f>
        <v>0</v>
      </c>
      <c r="X28" s="98"/>
      <c r="Y28" s="146"/>
    </row>
    <row r="29" spans="1:25" ht="13.15" customHeight="1" x14ac:dyDescent="0.2">
      <c r="A29" s="781"/>
      <c r="B29" s="782"/>
      <c r="C29" s="757"/>
      <c r="D29" s="738"/>
      <c r="E29" s="822"/>
      <c r="F29" s="935"/>
      <c r="G29" s="935"/>
      <c r="H29" s="935"/>
      <c r="I29" s="941"/>
      <c r="J29" s="985"/>
      <c r="K29" s="937"/>
      <c r="L29" s="822"/>
      <c r="M29" s="841"/>
      <c r="N29" s="935"/>
      <c r="O29" s="949"/>
      <c r="P29" s="953"/>
      <c r="Q29" s="947"/>
      <c r="R29" s="945"/>
      <c r="S29" s="942"/>
      <c r="T29" s="942"/>
      <c r="U29" s="942"/>
      <c r="V29" s="944"/>
      <c r="W29" s="738"/>
      <c r="X29" s="98"/>
      <c r="Y29" s="146"/>
    </row>
    <row r="30" spans="1:25" ht="26.45" customHeight="1" thickBot="1" x14ac:dyDescent="0.25">
      <c r="A30" s="954" t="s">
        <v>15</v>
      </c>
      <c r="B30" s="955"/>
      <c r="C30" s="254" t="s">
        <v>27</v>
      </c>
      <c r="D30" s="259">
        <f>'2. modul_1'!S30</f>
        <v>0</v>
      </c>
      <c r="E30" s="369">
        <f>'6. modul_1'!H36</f>
        <v>0</v>
      </c>
      <c r="F30" s="256">
        <f>'6. modul_1'!H37</f>
        <v>0</v>
      </c>
      <c r="G30" s="256">
        <f>'6. modul_1'!H38</f>
        <v>0</v>
      </c>
      <c r="H30" s="256">
        <f>'6. modul_1'!H39</f>
        <v>0</v>
      </c>
      <c r="I30" s="370">
        <f>F30+G30</f>
        <v>0</v>
      </c>
      <c r="J30" s="371">
        <f>'6. modul_1'!H41</f>
        <v>0</v>
      </c>
      <c r="K30" s="372">
        <f>'6. modul_1'!H42</f>
        <v>0</v>
      </c>
      <c r="L30" s="369">
        <f>'6. modul_1'!H43</f>
        <v>0</v>
      </c>
      <c r="M30" s="257">
        <f>'6. modul_1'!H44</f>
        <v>0</v>
      </c>
      <c r="N30" s="257">
        <f>'6. modul_1'!H45</f>
        <v>0</v>
      </c>
      <c r="O30" s="257">
        <f>'6. modul_1'!H46</f>
        <v>0</v>
      </c>
      <c r="P30" s="373">
        <f>M30+N30</f>
        <v>0</v>
      </c>
      <c r="Q30" s="374">
        <f>'2. modul_1'!L30+'2. modul_2'!E30</f>
        <v>0</v>
      </c>
      <c r="R30" s="375">
        <f>'2. modul_1'!M30+'2. modul_2'!I30</f>
        <v>0</v>
      </c>
      <c r="S30" s="375">
        <f>'2. modul_1'!N30+'2. modul_2'!J30</f>
        <v>0</v>
      </c>
      <c r="T30" s="375">
        <f>'2. modul_1'!O30+'2. modul_2'!K30</f>
        <v>0</v>
      </c>
      <c r="U30" s="375">
        <f>'2. modul_1'!P30+'2. modul_2'!L30</f>
        <v>0</v>
      </c>
      <c r="V30" s="376">
        <f>'2. modul_1'!Q30+'2. modul_2'!P30</f>
        <v>0</v>
      </c>
      <c r="W30" s="266">
        <f>D30+E30+I30+J30+K30+L30+P30</f>
        <v>0</v>
      </c>
      <c r="X30" s="98"/>
      <c r="Y30" s="146"/>
    </row>
    <row r="31" spans="1:25" ht="14.25" hidden="1" thickTop="1" thickBot="1" x14ac:dyDescent="0.25">
      <c r="A31" s="899" t="s">
        <v>183</v>
      </c>
      <c r="B31" s="900"/>
      <c r="C31" s="249"/>
      <c r="D31" s="260"/>
      <c r="E31" s="250">
        <f>$E$17</f>
        <v>0</v>
      </c>
      <c r="F31" s="250">
        <f>$F$17</f>
        <v>0</v>
      </c>
      <c r="G31" s="250">
        <f>$G$17</f>
        <v>0</v>
      </c>
      <c r="H31" s="250"/>
      <c r="I31" s="261"/>
      <c r="J31" s="250">
        <f>$J$17</f>
        <v>0</v>
      </c>
      <c r="K31" s="250">
        <f>$K$17</f>
        <v>0</v>
      </c>
      <c r="L31" s="250">
        <f>$L$17</f>
        <v>0</v>
      </c>
      <c r="M31" s="250">
        <f>$M$17</f>
        <v>0</v>
      </c>
      <c r="N31" s="250">
        <f>$N$17</f>
        <v>0</v>
      </c>
      <c r="O31" s="331"/>
      <c r="P31" s="262"/>
      <c r="Q31" s="263"/>
      <c r="R31" s="264"/>
      <c r="S31" s="264"/>
      <c r="T31" s="264"/>
      <c r="U31" s="264"/>
      <c r="V31" s="265"/>
      <c r="W31" s="253"/>
      <c r="X31" s="97"/>
      <c r="Y31" s="146"/>
    </row>
    <row r="32" spans="1:25" ht="13.5" thickTop="1" x14ac:dyDescent="0.2">
      <c r="A32" s="306" t="s">
        <v>191</v>
      </c>
      <c r="B32" s="306"/>
      <c r="C32" s="306"/>
      <c r="D32" s="306"/>
      <c r="Y32" s="146"/>
    </row>
    <row r="33" spans="1:25" x14ac:dyDescent="0.2">
      <c r="Y33" s="146"/>
    </row>
    <row r="34" spans="1:25" x14ac:dyDescent="0.2">
      <c r="A34" s="94" t="s">
        <v>54</v>
      </c>
      <c r="Y34" s="146"/>
    </row>
    <row r="35" spans="1:25" x14ac:dyDescent="0.2">
      <c r="A35" s="88" t="s">
        <v>81</v>
      </c>
      <c r="E35" s="95">
        <f>SUM(E8+E9+E11+E12)-SUM(E13+E16)</f>
        <v>0</v>
      </c>
      <c r="F35" s="95">
        <f>SUM(F8+F9+F11+F12)-SUM(F13+F15+F16)</f>
        <v>0</v>
      </c>
      <c r="G35" s="95">
        <f>SUM(G8+G9+G11+G12)-SUM(G13+G15+G16)</f>
        <v>0</v>
      </c>
      <c r="H35" s="95">
        <f>SUM(H8+H9+H11+H12)-SUM(H13+H15+H16)</f>
        <v>0</v>
      </c>
      <c r="I35" s="95">
        <f>SUM(I8+I9+I11+I12)-SUM(I13+I15+I16)</f>
        <v>0</v>
      </c>
      <c r="J35" s="95">
        <f>SUM(J8+J9+J11+J12)-SUM(J13+J14+J16)</f>
        <v>0</v>
      </c>
      <c r="K35" s="95">
        <f>SUM(K8+K9+K11+K12)-SUM(K13+K14+K16)</f>
        <v>0</v>
      </c>
      <c r="L35" s="95">
        <f>SUM(L8+L9+L11+L12)-SUM(L13+L15+L16)</f>
        <v>0</v>
      </c>
      <c r="M35" s="95">
        <f>SUM(M8+M9+M11+M12)-SUM(M13+M15+M16)</f>
        <v>0</v>
      </c>
      <c r="N35" s="95">
        <f>SUM(N8+N9+N11+N12)-SUM(N13+N15+N16)</f>
        <v>0</v>
      </c>
      <c r="O35" s="95">
        <f>SUM(O8+O9+O11+O12)-SUM(O13+O15+O16)</f>
        <v>0</v>
      </c>
      <c r="P35" s="95">
        <f>SUM(P8+P9+P11+P12)-SUM(P13+P15+P16)</f>
        <v>0</v>
      </c>
      <c r="Q35" s="95"/>
      <c r="R35" s="95"/>
      <c r="S35" s="95"/>
      <c r="T35" s="95"/>
      <c r="U35" s="95"/>
      <c r="V35" s="95"/>
      <c r="W35" s="95"/>
      <c r="X35" s="95"/>
      <c r="Y35" s="146"/>
    </row>
    <row r="36" spans="1:25" x14ac:dyDescent="0.2">
      <c r="A36" s="88" t="s">
        <v>82</v>
      </c>
      <c r="E36" s="96" t="str">
        <f t="shared" ref="E36:P36" si="4">IF(E30-E35=0,"OK",E30-E35)</f>
        <v>OK</v>
      </c>
      <c r="F36" s="96" t="str">
        <f t="shared" si="4"/>
        <v>OK</v>
      </c>
      <c r="G36" s="96" t="str">
        <f t="shared" si="4"/>
        <v>OK</v>
      </c>
      <c r="H36" s="96" t="str">
        <f t="shared" si="4"/>
        <v>OK</v>
      </c>
      <c r="I36" s="96" t="str">
        <f t="shared" si="4"/>
        <v>OK</v>
      </c>
      <c r="J36" s="96" t="str">
        <f t="shared" si="4"/>
        <v>OK</v>
      </c>
      <c r="K36" s="96" t="str">
        <f t="shared" si="4"/>
        <v>OK</v>
      </c>
      <c r="L36" s="96" t="str">
        <f t="shared" si="4"/>
        <v>OK</v>
      </c>
      <c r="M36" s="96" t="str">
        <f t="shared" si="4"/>
        <v>OK</v>
      </c>
      <c r="N36" s="96" t="str">
        <f t="shared" si="4"/>
        <v>OK</v>
      </c>
      <c r="O36" s="96" t="str">
        <f t="shared" si="4"/>
        <v>OK</v>
      </c>
      <c r="P36" s="96" t="str">
        <f t="shared" si="4"/>
        <v>OK</v>
      </c>
      <c r="Q36" s="96"/>
      <c r="R36" s="96"/>
      <c r="S36" s="96"/>
      <c r="T36" s="96"/>
      <c r="U36" s="96"/>
      <c r="V36" s="96"/>
      <c r="W36" s="96"/>
      <c r="X36" s="96"/>
      <c r="Y36" s="146"/>
    </row>
    <row r="37" spans="1:25" x14ac:dyDescent="0.2">
      <c r="Y37" s="146"/>
    </row>
    <row r="38" spans="1:25" x14ac:dyDescent="0.2">
      <c r="Y38" s="146"/>
    </row>
    <row r="39" spans="1:25" x14ac:dyDescent="0.2">
      <c r="Y39" s="146"/>
    </row>
    <row r="40" spans="1:25" x14ac:dyDescent="0.2">
      <c r="Y40" s="146"/>
    </row>
    <row r="41" spans="1:25" x14ac:dyDescent="0.2">
      <c r="Y41" s="146"/>
    </row>
    <row r="42" spans="1:25" x14ac:dyDescent="0.2">
      <c r="Y42" s="146"/>
    </row>
    <row r="43" spans="1:25" x14ac:dyDescent="0.2">
      <c r="Y43" s="146"/>
    </row>
    <row r="44" spans="1:25" x14ac:dyDescent="0.2">
      <c r="Y44" s="146"/>
    </row>
    <row r="45" spans="1:25" x14ac:dyDescent="0.2">
      <c r="Y45" s="146"/>
    </row>
    <row r="46" spans="1:25" x14ac:dyDescent="0.2">
      <c r="Y46" s="146"/>
    </row>
    <row r="47" spans="1:25" x14ac:dyDescent="0.2">
      <c r="Y47" s="146"/>
    </row>
    <row r="48" spans="1:25" x14ac:dyDescent="0.2">
      <c r="Y48" s="146"/>
    </row>
    <row r="49" spans="25:25" x14ac:dyDescent="0.2">
      <c r="Y49" s="146"/>
    </row>
  </sheetData>
  <sheetProtection password="CAEB" sheet="1" objects="1" scenarios="1"/>
  <mergeCells count="141">
    <mergeCell ref="W28:W29"/>
    <mergeCell ref="E28:E29"/>
    <mergeCell ref="B2:C2"/>
    <mergeCell ref="W26:W27"/>
    <mergeCell ref="D26:D27"/>
    <mergeCell ref="S26:S27"/>
    <mergeCell ref="T26:T27"/>
    <mergeCell ref="U26:U27"/>
    <mergeCell ref="V26:V27"/>
    <mergeCell ref="N26:N27"/>
    <mergeCell ref="P26:P27"/>
    <mergeCell ref="Q26:Q27"/>
    <mergeCell ref="R26:R27"/>
    <mergeCell ref="F26:F27"/>
    <mergeCell ref="G26:G27"/>
    <mergeCell ref="H26:H27"/>
    <mergeCell ref="I26:I27"/>
    <mergeCell ref="U22:U23"/>
    <mergeCell ref="Q20:Q21"/>
    <mergeCell ref="R20:R21"/>
    <mergeCell ref="S5:S6"/>
    <mergeCell ref="V22:V23"/>
    <mergeCell ref="U5:U6"/>
    <mergeCell ref="I5:I6"/>
    <mergeCell ref="Q4:V4"/>
    <mergeCell ref="U20:U21"/>
    <mergeCell ref="Q5:Q6"/>
    <mergeCell ref="D28:D29"/>
    <mergeCell ref="A9:B9"/>
    <mergeCell ref="V20:V21"/>
    <mergeCell ref="S20:S21"/>
    <mergeCell ref="T20:T21"/>
    <mergeCell ref="L5:L6"/>
    <mergeCell ref="P5:P6"/>
    <mergeCell ref="R5:R6"/>
    <mergeCell ref="O20:O21"/>
    <mergeCell ref="T5:T6"/>
    <mergeCell ref="R22:R23"/>
    <mergeCell ref="I22:I23"/>
    <mergeCell ref="P22:P23"/>
    <mergeCell ref="L22:L23"/>
    <mergeCell ref="J22:J23"/>
    <mergeCell ref="K22:K23"/>
    <mergeCell ref="H5:H6"/>
    <mergeCell ref="A4:B7"/>
    <mergeCell ref="J28:J29"/>
    <mergeCell ref="K28:K29"/>
    <mergeCell ref="Q28:Q29"/>
    <mergeCell ref="A1:W1"/>
    <mergeCell ref="T3:U3"/>
    <mergeCell ref="V3:W3"/>
    <mergeCell ref="P20:P21"/>
    <mergeCell ref="N20:N21"/>
    <mergeCell ref="V5:V6"/>
    <mergeCell ref="E5:E6"/>
    <mergeCell ref="W4:W6"/>
    <mergeCell ref="O5:O6"/>
    <mergeCell ref="J5:J6"/>
    <mergeCell ref="J20:J21"/>
    <mergeCell ref="E4:P4"/>
    <mergeCell ref="F20:F21"/>
    <mergeCell ref="A12:B12"/>
    <mergeCell ref="A13:B13"/>
    <mergeCell ref="A10:B10"/>
    <mergeCell ref="K5:K6"/>
    <mergeCell ref="K20:K21"/>
    <mergeCell ref="I20:I21"/>
    <mergeCell ref="L20:L21"/>
    <mergeCell ref="M20:M21"/>
    <mergeCell ref="A8:B8"/>
    <mergeCell ref="D4:D6"/>
    <mergeCell ref="W20:W21"/>
    <mergeCell ref="A31:B31"/>
    <mergeCell ref="A11:B11"/>
    <mergeCell ref="A20:B21"/>
    <mergeCell ref="C20:C21"/>
    <mergeCell ref="C24:C25"/>
    <mergeCell ref="A18:B18"/>
    <mergeCell ref="A19:B19"/>
    <mergeCell ref="A30:B30"/>
    <mergeCell ref="A28:B29"/>
    <mergeCell ref="C28:C29"/>
    <mergeCell ref="A14:B14"/>
    <mergeCell ref="A16:B16"/>
    <mergeCell ref="A22:B23"/>
    <mergeCell ref="C22:C23"/>
    <mergeCell ref="A15:B15"/>
    <mergeCell ref="A17:B17"/>
    <mergeCell ref="A26:B27"/>
    <mergeCell ref="C26:C27"/>
    <mergeCell ref="S28:S29"/>
    <mergeCell ref="T28:T29"/>
    <mergeCell ref="U28:U29"/>
    <mergeCell ref="V28:V29"/>
    <mergeCell ref="F28:F29"/>
    <mergeCell ref="G28:G29"/>
    <mergeCell ref="I28:I29"/>
    <mergeCell ref="R28:R29"/>
    <mergeCell ref="H28:H29"/>
    <mergeCell ref="N28:N29"/>
    <mergeCell ref="M28:M29"/>
    <mergeCell ref="L28:L29"/>
    <mergeCell ref="P28:P29"/>
    <mergeCell ref="O28:O29"/>
    <mergeCell ref="W24:W25"/>
    <mergeCell ref="N24:N25"/>
    <mergeCell ref="S24:S25"/>
    <mergeCell ref="U24:U25"/>
    <mergeCell ref="V24:V25"/>
    <mergeCell ref="R24:R25"/>
    <mergeCell ref="M24:M25"/>
    <mergeCell ref="Q22:Q23"/>
    <mergeCell ref="O22:O23"/>
    <mergeCell ref="T24:T25"/>
    <mergeCell ref="O24:O25"/>
    <mergeCell ref="P24:P25"/>
    <mergeCell ref="W22:W23"/>
    <mergeCell ref="Q24:Q25"/>
    <mergeCell ref="S22:S23"/>
    <mergeCell ref="T22:T23"/>
    <mergeCell ref="E24:E25"/>
    <mergeCell ref="F24:F25"/>
    <mergeCell ref="A24:B25"/>
    <mergeCell ref="D24:D25"/>
    <mergeCell ref="N22:N23"/>
    <mergeCell ref="H20:H21"/>
    <mergeCell ref="M22:M23"/>
    <mergeCell ref="F22:F23"/>
    <mergeCell ref="K24:K25"/>
    <mergeCell ref="H24:H25"/>
    <mergeCell ref="J24:J25"/>
    <mergeCell ref="L24:L25"/>
    <mergeCell ref="E22:E23"/>
    <mergeCell ref="E20:E21"/>
    <mergeCell ref="H22:H23"/>
    <mergeCell ref="G24:G25"/>
    <mergeCell ref="I24:I25"/>
    <mergeCell ref="D22:D23"/>
    <mergeCell ref="G22:G23"/>
    <mergeCell ref="G20:G21"/>
    <mergeCell ref="D20:D21"/>
  </mergeCells>
  <phoneticPr fontId="2" type="noConversion"/>
  <printOptions horizontalCentered="1" verticalCentered="1"/>
  <pageMargins left="0" right="0" top="0.39370078740157483" bottom="0.59055118110236227" header="0.51181102362204722" footer="0.51181102362204722"/>
  <pageSetup paperSize="9" scale="69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>
    <pageSetUpPr fitToPage="1"/>
  </sheetPr>
  <dimension ref="A1:W61"/>
  <sheetViews>
    <sheetView zoomScale="75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F12" sqref="F12"/>
    </sheetView>
  </sheetViews>
  <sheetFormatPr defaultRowHeight="12.75" x14ac:dyDescent="0.2"/>
  <cols>
    <col min="1" max="1" width="12.28515625" customWidth="1"/>
    <col min="2" max="2" width="9.7109375" customWidth="1"/>
    <col min="3" max="3" width="9.85546875" customWidth="1"/>
    <col min="4" max="22" width="8.7109375" customWidth="1"/>
  </cols>
  <sheetData>
    <row r="1" spans="1:23" ht="18.75" thickBot="1" x14ac:dyDescent="0.25">
      <c r="A1" s="742" t="s">
        <v>0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90"/>
    </row>
    <row r="2" spans="1:23" ht="21" customHeight="1" thickTop="1" thickBot="1" x14ac:dyDescent="0.25">
      <c r="A2" s="351" t="s">
        <v>208</v>
      </c>
      <c r="B2" s="921" t="s">
        <v>1</v>
      </c>
      <c r="C2" s="922"/>
      <c r="D2" s="30" t="s">
        <v>21</v>
      </c>
      <c r="E2" s="29" t="s">
        <v>22</v>
      </c>
      <c r="V2" s="146"/>
      <c r="W2" s="146"/>
    </row>
    <row r="3" spans="1:23" ht="14.25" thickTop="1" thickBot="1" x14ac:dyDescent="0.25">
      <c r="A3" s="347"/>
      <c r="B3" s="348"/>
      <c r="C3" s="349"/>
      <c r="D3" s="237">
        <f>'1. modul'!D3</f>
        <v>0</v>
      </c>
      <c r="E3" s="236">
        <f>'1. modul'!E3</f>
        <v>2021</v>
      </c>
      <c r="Q3" s="700" t="s">
        <v>30</v>
      </c>
      <c r="R3" s="701"/>
      <c r="S3" s="992"/>
      <c r="T3" s="990"/>
      <c r="U3" s="991"/>
      <c r="V3" s="146"/>
      <c r="W3" s="146"/>
    </row>
    <row r="4" spans="1:23" ht="13.9" customHeight="1" thickTop="1" x14ac:dyDescent="0.2">
      <c r="A4" s="928" t="s">
        <v>84</v>
      </c>
      <c r="B4" s="929"/>
      <c r="C4" s="1"/>
      <c r="D4" s="858" t="s">
        <v>67</v>
      </c>
      <c r="E4" s="969" t="s">
        <v>31</v>
      </c>
      <c r="F4" s="918"/>
      <c r="G4" s="919"/>
      <c r="H4" s="1020" t="s">
        <v>220</v>
      </c>
      <c r="I4" s="970"/>
      <c r="J4" s="920"/>
      <c r="K4" s="1016" t="s">
        <v>25</v>
      </c>
      <c r="L4" s="1017"/>
      <c r="M4" s="920"/>
      <c r="N4" s="139"/>
      <c r="O4" s="180" t="s">
        <v>65</v>
      </c>
      <c r="P4" s="138" t="s">
        <v>133</v>
      </c>
      <c r="Q4" s="182" t="s">
        <v>25</v>
      </c>
      <c r="R4" s="993" t="s">
        <v>31</v>
      </c>
      <c r="S4" s="918"/>
      <c r="T4" s="994"/>
      <c r="U4" s="913" t="s">
        <v>129</v>
      </c>
      <c r="V4" s="136"/>
      <c r="W4" s="146"/>
    </row>
    <row r="5" spans="1:23" ht="13.9" customHeight="1" x14ac:dyDescent="0.2">
      <c r="A5" s="930"/>
      <c r="B5" s="931"/>
      <c r="C5" s="2"/>
      <c r="D5" s="829"/>
      <c r="E5" s="962" t="s">
        <v>39</v>
      </c>
      <c r="F5" s="854" t="s">
        <v>131</v>
      </c>
      <c r="G5" s="763" t="s">
        <v>185</v>
      </c>
      <c r="H5" s="1023" t="s">
        <v>39</v>
      </c>
      <c r="I5" s="854" t="s">
        <v>131</v>
      </c>
      <c r="J5" s="1021" t="s">
        <v>185</v>
      </c>
      <c r="K5" s="1040" t="s">
        <v>39</v>
      </c>
      <c r="L5" s="1014" t="s">
        <v>186</v>
      </c>
      <c r="M5" s="1018" t="s">
        <v>187</v>
      </c>
      <c r="N5" s="1008" t="s">
        <v>43</v>
      </c>
      <c r="O5" s="1010" t="s">
        <v>63</v>
      </c>
      <c r="P5" s="1011" t="s">
        <v>63</v>
      </c>
      <c r="Q5" s="881" t="s">
        <v>63</v>
      </c>
      <c r="R5" s="1004" t="s">
        <v>95</v>
      </c>
      <c r="S5" s="1012" t="s">
        <v>80</v>
      </c>
      <c r="T5" s="1006" t="s">
        <v>137</v>
      </c>
      <c r="U5" s="964"/>
      <c r="V5" s="136"/>
      <c r="W5" s="146"/>
    </row>
    <row r="6" spans="1:23" ht="23.25" customHeight="1" x14ac:dyDescent="0.2">
      <c r="A6" s="930"/>
      <c r="B6" s="931"/>
      <c r="C6" s="2"/>
      <c r="D6" s="972"/>
      <c r="E6" s="963"/>
      <c r="F6" s="927"/>
      <c r="G6" s="764"/>
      <c r="H6" s="762"/>
      <c r="I6" s="927"/>
      <c r="J6" s="1022"/>
      <c r="K6" s="1041"/>
      <c r="L6" s="1015"/>
      <c r="M6" s="1019"/>
      <c r="N6" s="1009"/>
      <c r="O6" s="729"/>
      <c r="P6" s="764"/>
      <c r="Q6" s="882"/>
      <c r="R6" s="1005"/>
      <c r="S6" s="1013"/>
      <c r="T6" s="1007"/>
      <c r="U6" s="965"/>
      <c r="V6" s="136"/>
      <c r="W6" s="146"/>
    </row>
    <row r="7" spans="1:23" ht="13.5" thickBot="1" x14ac:dyDescent="0.25">
      <c r="A7" s="932"/>
      <c r="B7" s="933"/>
      <c r="C7" s="3"/>
      <c r="D7" s="17" t="s">
        <v>7</v>
      </c>
      <c r="E7" s="25" t="s">
        <v>7</v>
      </c>
      <c r="F7" s="26" t="s">
        <v>7</v>
      </c>
      <c r="G7" s="171" t="s">
        <v>7</v>
      </c>
      <c r="H7" s="25" t="s">
        <v>7</v>
      </c>
      <c r="I7" s="26" t="s">
        <v>7</v>
      </c>
      <c r="J7" s="174" t="s">
        <v>7</v>
      </c>
      <c r="K7" s="177" t="s">
        <v>7</v>
      </c>
      <c r="L7" s="287" t="s">
        <v>7</v>
      </c>
      <c r="M7" s="157" t="s">
        <v>7</v>
      </c>
      <c r="N7" s="179" t="s">
        <v>7</v>
      </c>
      <c r="O7" s="181" t="s">
        <v>7</v>
      </c>
      <c r="P7" s="171" t="s">
        <v>7</v>
      </c>
      <c r="Q7" s="151" t="s">
        <v>7</v>
      </c>
      <c r="R7" s="185" t="s">
        <v>7</v>
      </c>
      <c r="S7" s="186" t="s">
        <v>7</v>
      </c>
      <c r="T7" s="188" t="s">
        <v>7</v>
      </c>
      <c r="U7" s="149" t="s">
        <v>7</v>
      </c>
      <c r="V7" s="2"/>
      <c r="W7" s="146"/>
    </row>
    <row r="8" spans="1:23" ht="24" customHeight="1" x14ac:dyDescent="0.2">
      <c r="A8" s="916" t="s">
        <v>8</v>
      </c>
      <c r="B8" s="917"/>
      <c r="C8" s="19" t="s">
        <v>28</v>
      </c>
      <c r="D8" s="16">
        <f>'2. modul_2'!W8</f>
        <v>0</v>
      </c>
      <c r="E8" s="388">
        <f>'5. modul_2'!H6</f>
        <v>0</v>
      </c>
      <c r="F8" s="361">
        <f>'5. modul_2'!H7</f>
        <v>0</v>
      </c>
      <c r="G8" s="392">
        <f>'5. modul_2'!H8</f>
        <v>0</v>
      </c>
      <c r="H8" s="388">
        <f>'5. modul_2'!H11</f>
        <v>0</v>
      </c>
      <c r="I8" s="361">
        <f>'5. modul_2'!H12</f>
        <v>0</v>
      </c>
      <c r="J8" s="393">
        <f>'5. modul_2'!H13</f>
        <v>0</v>
      </c>
      <c r="K8" s="395">
        <f t="shared" ref="K8:M13" si="0">E8+H8</f>
        <v>0</v>
      </c>
      <c r="L8" s="396">
        <f t="shared" si="0"/>
        <v>0</v>
      </c>
      <c r="M8" s="385">
        <f t="shared" si="0"/>
        <v>0</v>
      </c>
      <c r="N8" s="399">
        <f>'5. modul_2'!H14</f>
        <v>0</v>
      </c>
      <c r="O8" s="400">
        <f>'5. modul_2'!H9</f>
        <v>0</v>
      </c>
      <c r="P8" s="392">
        <f>'5. modul_2'!H15</f>
        <v>0</v>
      </c>
      <c r="Q8" s="363">
        <f t="shared" ref="Q8:Q13" si="1">O8+P8</f>
        <v>0</v>
      </c>
      <c r="R8" s="402">
        <f>'5. modul_2'!H22</f>
        <v>0</v>
      </c>
      <c r="S8" s="403">
        <f>'5. modul_2'!H23</f>
        <v>0</v>
      </c>
      <c r="T8" s="404">
        <f>SUM(R8:S8)</f>
        <v>0</v>
      </c>
      <c r="U8" s="16">
        <f>D8+K8+L8+M8+N8+Q8</f>
        <v>0</v>
      </c>
      <c r="V8" s="98"/>
      <c r="W8" s="146"/>
    </row>
    <row r="9" spans="1:23" ht="25.5" customHeight="1" x14ac:dyDescent="0.2">
      <c r="A9" s="903" t="s">
        <v>182</v>
      </c>
      <c r="B9" s="904"/>
      <c r="C9" s="20" t="s">
        <v>28</v>
      </c>
      <c r="D9" s="128">
        <f>'2. modul_2'!W9</f>
        <v>0</v>
      </c>
      <c r="E9" s="391">
        <f>E30+E28+E18+E16+E13-E12-E11-E8</f>
        <v>0</v>
      </c>
      <c r="F9" s="364">
        <f>F30+F28-F19+F16+F13-F12-F11-F8</f>
        <v>0</v>
      </c>
      <c r="G9" s="394">
        <f>G30+G28-G19+G16+G13-G12-G11-G8</f>
        <v>0</v>
      </c>
      <c r="H9" s="390">
        <f>H30+H28+H18+H16+H13-H12-H11-H8</f>
        <v>0</v>
      </c>
      <c r="I9" s="364">
        <f>I30+I28+I16+I13-I12-I11-I8</f>
        <v>0</v>
      </c>
      <c r="J9" s="175">
        <f>J30+J28+J16+J13-J12-J11-J8</f>
        <v>0</v>
      </c>
      <c r="K9" s="397">
        <f t="shared" si="0"/>
        <v>0</v>
      </c>
      <c r="L9" s="398">
        <f t="shared" si="0"/>
        <v>0</v>
      </c>
      <c r="M9" s="380">
        <f t="shared" si="0"/>
        <v>0</v>
      </c>
      <c r="N9" s="586">
        <f>N30+N16+N13-N12-N11-N8</f>
        <v>0</v>
      </c>
      <c r="O9" s="27">
        <f>O30+O16+O13-O12-O11-O8</f>
        <v>0</v>
      </c>
      <c r="P9" s="394">
        <f>P30+P16+P13-P12-P11-P8</f>
        <v>0</v>
      </c>
      <c r="Q9" s="365">
        <f t="shared" si="1"/>
        <v>0</v>
      </c>
      <c r="R9" s="405">
        <f>R30-R8</f>
        <v>0</v>
      </c>
      <c r="S9" s="189">
        <f>S30-S19+S18+S16+S13-S12-S11-S8</f>
        <v>0</v>
      </c>
      <c r="T9" s="406">
        <f>SUM(R9:S9)</f>
        <v>0</v>
      </c>
      <c r="U9" s="21">
        <f t="shared" ref="U9:U14" si="2">D9+K9+L9+M9+N9+Q9</f>
        <v>0</v>
      </c>
      <c r="V9" s="98"/>
      <c r="W9" s="146"/>
    </row>
    <row r="10" spans="1:23" ht="26.45" customHeight="1" x14ac:dyDescent="0.2">
      <c r="A10" s="903" t="s">
        <v>35</v>
      </c>
      <c r="B10" s="904"/>
      <c r="C10" s="20"/>
      <c r="D10" s="128">
        <f>'2. modul_2'!W10</f>
        <v>0</v>
      </c>
      <c r="E10" s="24">
        <f t="shared" ref="E10:J10" si="3">E9+E31</f>
        <v>0</v>
      </c>
      <c r="F10" s="364">
        <f t="shared" si="3"/>
        <v>0</v>
      </c>
      <c r="G10" s="394">
        <f t="shared" si="3"/>
        <v>0</v>
      </c>
      <c r="H10" s="390">
        <f t="shared" si="3"/>
        <v>0</v>
      </c>
      <c r="I10" s="364">
        <f t="shared" si="3"/>
        <v>0</v>
      </c>
      <c r="J10" s="175">
        <f t="shared" si="3"/>
        <v>0</v>
      </c>
      <c r="K10" s="397">
        <f t="shared" si="0"/>
        <v>0</v>
      </c>
      <c r="L10" s="398">
        <f t="shared" si="0"/>
        <v>0</v>
      </c>
      <c r="M10" s="380">
        <f t="shared" si="0"/>
        <v>0</v>
      </c>
      <c r="N10" s="401">
        <f>N9+N31</f>
        <v>0</v>
      </c>
      <c r="O10" s="366">
        <f>O9+O31</f>
        <v>0</v>
      </c>
      <c r="P10" s="24">
        <f>P9+P31</f>
        <v>0</v>
      </c>
      <c r="Q10" s="365">
        <f>O10+P10</f>
        <v>0</v>
      </c>
      <c r="R10" s="24">
        <f>R9+R31</f>
        <v>0</v>
      </c>
      <c r="S10" s="24">
        <f>S9+S31</f>
        <v>0</v>
      </c>
      <c r="T10" s="406">
        <f>SUM(R10:S10)</f>
        <v>0</v>
      </c>
      <c r="U10" s="21">
        <f t="shared" si="2"/>
        <v>0</v>
      </c>
      <c r="V10" s="98"/>
      <c r="W10" s="146"/>
    </row>
    <row r="11" spans="1:23" ht="26.45" customHeight="1" x14ac:dyDescent="0.2">
      <c r="A11" s="903" t="s">
        <v>255</v>
      </c>
      <c r="B11" s="904"/>
      <c r="C11" s="20" t="s">
        <v>28</v>
      </c>
      <c r="D11" s="21">
        <f>'2. modul_2'!W11</f>
        <v>0</v>
      </c>
      <c r="E11" s="463">
        <v>0</v>
      </c>
      <c r="F11" s="462">
        <v>0</v>
      </c>
      <c r="G11" s="467">
        <v>0</v>
      </c>
      <c r="H11" s="463">
        <v>0</v>
      </c>
      <c r="I11" s="462">
        <v>0</v>
      </c>
      <c r="J11" s="468">
        <v>0</v>
      </c>
      <c r="K11" s="397">
        <f t="shared" si="0"/>
        <v>0</v>
      </c>
      <c r="L11" s="398">
        <f t="shared" si="0"/>
        <v>0</v>
      </c>
      <c r="M11" s="380">
        <f t="shared" si="0"/>
        <v>0</v>
      </c>
      <c r="N11" s="574">
        <v>0</v>
      </c>
      <c r="O11" s="469">
        <v>0</v>
      </c>
      <c r="P11" s="467">
        <v>0</v>
      </c>
      <c r="Q11" s="365">
        <f t="shared" si="1"/>
        <v>0</v>
      </c>
      <c r="R11" s="190"/>
      <c r="S11" s="470">
        <v>0</v>
      </c>
      <c r="T11" s="406">
        <f>SUM(S11:S11)</f>
        <v>0</v>
      </c>
      <c r="U11" s="21">
        <f t="shared" si="2"/>
        <v>0</v>
      </c>
      <c r="V11" s="98"/>
      <c r="W11" s="146"/>
    </row>
    <row r="12" spans="1:23" ht="26.45" customHeight="1" x14ac:dyDescent="0.2">
      <c r="A12" s="903" t="s">
        <v>9</v>
      </c>
      <c r="B12" s="904"/>
      <c r="C12" s="20" t="s">
        <v>28</v>
      </c>
      <c r="D12" s="21">
        <f>'2. modul_2'!W12</f>
        <v>0</v>
      </c>
      <c r="E12" s="463">
        <v>0</v>
      </c>
      <c r="F12" s="462">
        <v>0</v>
      </c>
      <c r="G12" s="467">
        <v>0</v>
      </c>
      <c r="H12" s="463">
        <v>0</v>
      </c>
      <c r="I12" s="462">
        <v>0</v>
      </c>
      <c r="J12" s="468">
        <v>0</v>
      </c>
      <c r="K12" s="397">
        <f t="shared" si="0"/>
        <v>0</v>
      </c>
      <c r="L12" s="398">
        <f t="shared" si="0"/>
        <v>0</v>
      </c>
      <c r="M12" s="380">
        <f t="shared" si="0"/>
        <v>0</v>
      </c>
      <c r="N12" s="574">
        <v>0</v>
      </c>
      <c r="O12" s="469">
        <v>0</v>
      </c>
      <c r="P12" s="467">
        <v>0</v>
      </c>
      <c r="Q12" s="365">
        <f t="shared" si="1"/>
        <v>0</v>
      </c>
      <c r="R12" s="190"/>
      <c r="S12" s="470">
        <v>0</v>
      </c>
      <c r="T12" s="406">
        <f>SUM(S12:S12)</f>
        <v>0</v>
      </c>
      <c r="U12" s="21">
        <f t="shared" si="2"/>
        <v>0</v>
      </c>
      <c r="V12" s="98"/>
      <c r="W12" s="146"/>
    </row>
    <row r="13" spans="1:23" ht="26.45" customHeight="1" x14ac:dyDescent="0.2">
      <c r="A13" s="903" t="s">
        <v>256</v>
      </c>
      <c r="B13" s="904"/>
      <c r="C13" s="20" t="s">
        <v>29</v>
      </c>
      <c r="D13" s="21">
        <f>'2. modul_2'!W13</f>
        <v>0</v>
      </c>
      <c r="E13" s="463">
        <v>0</v>
      </c>
      <c r="F13" s="462">
        <v>0</v>
      </c>
      <c r="G13" s="467">
        <v>0</v>
      </c>
      <c r="H13" s="463">
        <v>0</v>
      </c>
      <c r="I13" s="462">
        <v>0</v>
      </c>
      <c r="J13" s="468">
        <v>0</v>
      </c>
      <c r="K13" s="397">
        <f t="shared" si="0"/>
        <v>0</v>
      </c>
      <c r="L13" s="398">
        <f t="shared" si="0"/>
        <v>0</v>
      </c>
      <c r="M13" s="380">
        <f t="shared" si="0"/>
        <v>0</v>
      </c>
      <c r="N13" s="574">
        <v>0</v>
      </c>
      <c r="O13" s="469">
        <v>0</v>
      </c>
      <c r="P13" s="467">
        <v>0</v>
      </c>
      <c r="Q13" s="365">
        <f t="shared" si="1"/>
        <v>0</v>
      </c>
      <c r="R13" s="190"/>
      <c r="S13" s="470">
        <v>0</v>
      </c>
      <c r="T13" s="406">
        <f>SUM(S13:S13)</f>
        <v>0</v>
      </c>
      <c r="U13" s="21">
        <f t="shared" si="2"/>
        <v>0</v>
      </c>
      <c r="V13" s="98"/>
      <c r="W13" s="146"/>
    </row>
    <row r="14" spans="1:23" ht="26.45" customHeight="1" x14ac:dyDescent="0.2">
      <c r="A14" s="903" t="s">
        <v>45</v>
      </c>
      <c r="B14" s="904"/>
      <c r="C14" s="20"/>
      <c r="D14" s="21">
        <f>'2. modul_2'!W14</f>
        <v>0</v>
      </c>
      <c r="E14" s="37"/>
      <c r="F14" s="35"/>
      <c r="G14" s="172"/>
      <c r="H14" s="37"/>
      <c r="I14" s="35"/>
      <c r="J14" s="176"/>
      <c r="K14" s="178"/>
      <c r="L14" s="466"/>
      <c r="M14" s="158"/>
      <c r="N14" s="173"/>
      <c r="O14" s="32"/>
      <c r="P14" s="172"/>
      <c r="Q14" s="152"/>
      <c r="R14" s="190"/>
      <c r="S14" s="191"/>
      <c r="T14" s="184"/>
      <c r="U14" s="21">
        <f t="shared" si="2"/>
        <v>0</v>
      </c>
      <c r="V14" s="98"/>
      <c r="W14" s="146"/>
    </row>
    <row r="15" spans="1:23" ht="26.45" customHeight="1" x14ac:dyDescent="0.2">
      <c r="A15" s="903" t="s">
        <v>68</v>
      </c>
      <c r="B15" s="904"/>
      <c r="C15" s="20"/>
      <c r="D15" s="21">
        <f>'2. modul_2'!W15</f>
        <v>0</v>
      </c>
      <c r="E15" s="37"/>
      <c r="F15" s="35"/>
      <c r="G15" s="172"/>
      <c r="H15" s="37"/>
      <c r="I15" s="35"/>
      <c r="J15" s="176"/>
      <c r="K15" s="178"/>
      <c r="L15" s="288"/>
      <c r="M15" s="158"/>
      <c r="N15" s="286"/>
      <c r="O15" s="34"/>
      <c r="P15" s="172"/>
      <c r="Q15" s="152"/>
      <c r="R15" s="190"/>
      <c r="S15" s="191"/>
      <c r="T15" s="184"/>
      <c r="U15" s="21">
        <f>D15</f>
        <v>0</v>
      </c>
      <c r="V15" s="98"/>
      <c r="W15" s="146"/>
    </row>
    <row r="16" spans="1:23" ht="26.45" customHeight="1" x14ac:dyDescent="0.2">
      <c r="A16" s="903" t="s">
        <v>66</v>
      </c>
      <c r="B16" s="904"/>
      <c r="C16" s="20" t="s">
        <v>29</v>
      </c>
      <c r="D16" s="21">
        <f>'2. modul_2'!W16</f>
        <v>0</v>
      </c>
      <c r="E16" s="463">
        <v>0</v>
      </c>
      <c r="F16" s="462">
        <v>0</v>
      </c>
      <c r="G16" s="467">
        <v>0</v>
      </c>
      <c r="H16" s="463">
        <v>0</v>
      </c>
      <c r="I16" s="462">
        <v>0</v>
      </c>
      <c r="J16" s="468">
        <v>0</v>
      </c>
      <c r="K16" s="397">
        <f>E16+H16</f>
        <v>0</v>
      </c>
      <c r="L16" s="398">
        <f>F16+I16</f>
        <v>0</v>
      </c>
      <c r="M16" s="380">
        <f>G16+J16</f>
        <v>0</v>
      </c>
      <c r="N16" s="575">
        <v>0</v>
      </c>
      <c r="O16" s="459">
        <v>0</v>
      </c>
      <c r="P16" s="467">
        <v>0</v>
      </c>
      <c r="Q16" s="365">
        <f>O16+P16</f>
        <v>0</v>
      </c>
      <c r="R16" s="190"/>
      <c r="S16" s="470">
        <v>0</v>
      </c>
      <c r="T16" s="406">
        <f>SUM(S16:S16)</f>
        <v>0</v>
      </c>
      <c r="U16" s="21">
        <f>D16+K16+L16+M16+Q16</f>
        <v>0</v>
      </c>
      <c r="V16" s="98"/>
      <c r="W16" s="146"/>
    </row>
    <row r="17" spans="1:23" ht="26.45" customHeight="1" x14ac:dyDescent="0.2">
      <c r="A17" s="907" t="s">
        <v>179</v>
      </c>
      <c r="B17" s="908"/>
      <c r="C17" s="20" t="s">
        <v>29</v>
      </c>
      <c r="D17" s="21">
        <f>'2. modul_2'!W17</f>
        <v>0</v>
      </c>
      <c r="E17" s="238">
        <f>IF(E9&lt;0,-E9,0)</f>
        <v>0</v>
      </c>
      <c r="F17" s="238">
        <f>IF(F9&lt;0,-F9,0)</f>
        <v>0</v>
      </c>
      <c r="G17" s="283">
        <f>IF(G9&lt;0,-G9,0)</f>
        <v>0</v>
      </c>
      <c r="H17" s="37"/>
      <c r="I17" s="283">
        <f>IF(I9&lt;0,-I9,0)</f>
        <v>0</v>
      </c>
      <c r="J17" s="234"/>
      <c r="K17" s="178"/>
      <c r="L17" s="288"/>
      <c r="M17" s="158"/>
      <c r="N17" s="286"/>
      <c r="O17" s="239">
        <f>IF(O9&lt;0,-O9,0)</f>
        <v>0</v>
      </c>
      <c r="P17" s="172"/>
      <c r="Q17" s="365">
        <f>O17+P17</f>
        <v>0</v>
      </c>
      <c r="R17" s="238">
        <f>IF(R9&lt;0,-R9,0)</f>
        <v>0</v>
      </c>
      <c r="S17" s="238">
        <f>IF(S9&lt;0,-S9,0)</f>
        <v>0</v>
      </c>
      <c r="T17" s="406">
        <f>SUM(R17:S17)</f>
        <v>0</v>
      </c>
      <c r="U17" s="21">
        <f>D17+E17+F17+G17+Q17</f>
        <v>0</v>
      </c>
      <c r="V17" s="98"/>
      <c r="W17" s="146"/>
    </row>
    <row r="18" spans="1:23" ht="26.45" customHeight="1" x14ac:dyDescent="0.2">
      <c r="A18" s="903" t="s">
        <v>12</v>
      </c>
      <c r="B18" s="904"/>
      <c r="C18" s="20" t="s">
        <v>29</v>
      </c>
      <c r="D18" s="21">
        <f>'2. modul_2'!W18</f>
        <v>0</v>
      </c>
      <c r="E18" s="390">
        <f>'7. modul'!E10</f>
        <v>0</v>
      </c>
      <c r="F18" s="35"/>
      <c r="G18" s="172"/>
      <c r="H18" s="37"/>
      <c r="I18" s="35"/>
      <c r="J18" s="176"/>
      <c r="K18" s="397">
        <f>E18</f>
        <v>0</v>
      </c>
      <c r="L18" s="288"/>
      <c r="M18" s="158"/>
      <c r="N18" s="286"/>
      <c r="O18" s="34"/>
      <c r="P18" s="172"/>
      <c r="Q18" s="152"/>
      <c r="R18" s="190"/>
      <c r="S18" s="191"/>
      <c r="T18" s="184"/>
      <c r="U18" s="21">
        <f>D18+K18</f>
        <v>0</v>
      </c>
      <c r="V18" s="98"/>
      <c r="W18" s="146"/>
    </row>
    <row r="19" spans="1:23" ht="26.45" customHeight="1" x14ac:dyDescent="0.2">
      <c r="A19" s="903" t="s">
        <v>36</v>
      </c>
      <c r="B19" s="904"/>
      <c r="C19" s="20" t="s">
        <v>28</v>
      </c>
      <c r="D19" s="21">
        <f>'2. modul_2'!W19</f>
        <v>0</v>
      </c>
      <c r="E19" s="37"/>
      <c r="F19" s="364">
        <f>'7. modul'!F11</f>
        <v>0</v>
      </c>
      <c r="G19" s="172"/>
      <c r="H19" s="37"/>
      <c r="I19" s="35"/>
      <c r="J19" s="176"/>
      <c r="K19" s="178"/>
      <c r="L19" s="398">
        <f>F19</f>
        <v>0</v>
      </c>
      <c r="M19" s="380">
        <f>G19</f>
        <v>0</v>
      </c>
      <c r="N19" s="173"/>
      <c r="O19" s="32"/>
      <c r="P19" s="172"/>
      <c r="Q19" s="152"/>
      <c r="R19" s="190"/>
      <c r="S19" s="191"/>
      <c r="T19" s="184"/>
      <c r="U19" s="21">
        <f>D19+L19</f>
        <v>0</v>
      </c>
      <c r="V19" s="98"/>
      <c r="W19" s="146"/>
    </row>
    <row r="20" spans="1:23" ht="13.15" customHeight="1" x14ac:dyDescent="0.2">
      <c r="A20" s="708" t="s">
        <v>13</v>
      </c>
      <c r="B20" s="709"/>
      <c r="C20" s="706" t="s">
        <v>29</v>
      </c>
      <c r="D20" s="737">
        <f>'2. modul_2'!W20</f>
        <v>0</v>
      </c>
      <c r="E20" s="1038">
        <v>0</v>
      </c>
      <c r="F20" s="892">
        <v>0</v>
      </c>
      <c r="G20" s="750">
        <v>0</v>
      </c>
      <c r="H20" s="815">
        <v>0</v>
      </c>
      <c r="I20" s="892">
        <v>0</v>
      </c>
      <c r="J20" s="1036">
        <v>0</v>
      </c>
      <c r="K20" s="1028">
        <f>E20+H20</f>
        <v>0</v>
      </c>
      <c r="L20" s="1024">
        <f>F20+I20</f>
        <v>0</v>
      </c>
      <c r="M20" s="1034">
        <f>G20+J20</f>
        <v>0</v>
      </c>
      <c r="N20" s="1026">
        <v>0</v>
      </c>
      <c r="O20" s="838"/>
      <c r="P20" s="847"/>
      <c r="Q20" s="885"/>
      <c r="R20" s="1000"/>
      <c r="S20" s="1002"/>
      <c r="T20" s="995"/>
      <c r="U20" s="997">
        <f>D20+K20+L20+N20</f>
        <v>0</v>
      </c>
      <c r="V20" s="98"/>
      <c r="W20" s="146"/>
    </row>
    <row r="21" spans="1:23" ht="13.15" customHeight="1" x14ac:dyDescent="0.2">
      <c r="A21" s="781"/>
      <c r="B21" s="782"/>
      <c r="C21" s="757"/>
      <c r="D21" s="738"/>
      <c r="E21" s="1039"/>
      <c r="F21" s="896"/>
      <c r="G21" s="1033"/>
      <c r="H21" s="1030"/>
      <c r="I21" s="896"/>
      <c r="J21" s="1037"/>
      <c r="K21" s="1029"/>
      <c r="L21" s="1025"/>
      <c r="M21" s="1035"/>
      <c r="N21" s="1027"/>
      <c r="O21" s="839"/>
      <c r="P21" s="848"/>
      <c r="Q21" s="999"/>
      <c r="R21" s="1001"/>
      <c r="S21" s="1003"/>
      <c r="T21" s="996"/>
      <c r="U21" s="998"/>
      <c r="V21" s="98"/>
      <c r="W21" s="146"/>
    </row>
    <row r="22" spans="1:23" ht="13.15" customHeight="1" x14ac:dyDescent="0.2">
      <c r="A22" s="708" t="s">
        <v>14</v>
      </c>
      <c r="B22" s="709"/>
      <c r="C22" s="706" t="s">
        <v>29</v>
      </c>
      <c r="D22" s="737">
        <f>'2. modul_2'!W22</f>
        <v>0</v>
      </c>
      <c r="E22" s="815">
        <v>0</v>
      </c>
      <c r="F22" s="892">
        <v>0</v>
      </c>
      <c r="G22" s="750">
        <v>0</v>
      </c>
      <c r="H22" s="815">
        <v>0</v>
      </c>
      <c r="I22" s="892">
        <v>0</v>
      </c>
      <c r="J22" s="1036">
        <v>0</v>
      </c>
      <c r="K22" s="1028">
        <f>E22+H22</f>
        <v>0</v>
      </c>
      <c r="L22" s="1024">
        <f>F22+I22</f>
        <v>0</v>
      </c>
      <c r="M22" s="1034">
        <f>G22+J22</f>
        <v>0</v>
      </c>
      <c r="N22" s="1031"/>
      <c r="O22" s="838"/>
      <c r="P22" s="847"/>
      <c r="Q22" s="885"/>
      <c r="R22" s="1000"/>
      <c r="S22" s="1002"/>
      <c r="T22" s="995"/>
      <c r="U22" s="997">
        <f>D22+K22+L22</f>
        <v>0</v>
      </c>
      <c r="V22" s="98"/>
      <c r="W22" s="146"/>
    </row>
    <row r="23" spans="1:23" ht="13.15" customHeight="1" x14ac:dyDescent="0.2">
      <c r="A23" s="781"/>
      <c r="B23" s="782"/>
      <c r="C23" s="757"/>
      <c r="D23" s="738"/>
      <c r="E23" s="816"/>
      <c r="F23" s="896"/>
      <c r="G23" s="1033"/>
      <c r="H23" s="1030"/>
      <c r="I23" s="896"/>
      <c r="J23" s="1037"/>
      <c r="K23" s="1029"/>
      <c r="L23" s="1025"/>
      <c r="M23" s="1035"/>
      <c r="N23" s="1032"/>
      <c r="O23" s="839"/>
      <c r="P23" s="848"/>
      <c r="Q23" s="999"/>
      <c r="R23" s="1001"/>
      <c r="S23" s="1003"/>
      <c r="T23" s="996"/>
      <c r="U23" s="998"/>
      <c r="V23" s="98"/>
      <c r="W23" s="146"/>
    </row>
    <row r="24" spans="1:23" ht="13.15" customHeight="1" x14ac:dyDescent="0.2">
      <c r="A24" s="708" t="s">
        <v>243</v>
      </c>
      <c r="B24" s="709"/>
      <c r="C24" s="706" t="s">
        <v>29</v>
      </c>
      <c r="D24" s="737">
        <f>'2. modul_2'!W24</f>
        <v>0</v>
      </c>
      <c r="E24" s="1038">
        <v>0</v>
      </c>
      <c r="F24" s="892">
        <v>0</v>
      </c>
      <c r="G24" s="750">
        <v>0</v>
      </c>
      <c r="H24" s="815">
        <v>0</v>
      </c>
      <c r="I24" s="892">
        <v>0</v>
      </c>
      <c r="J24" s="1036">
        <v>0</v>
      </c>
      <c r="K24" s="1028">
        <f>E24+H24</f>
        <v>0</v>
      </c>
      <c r="L24" s="1024">
        <f>F24+I24</f>
        <v>0</v>
      </c>
      <c r="M24" s="1034">
        <f>G24+J24</f>
        <v>0</v>
      </c>
      <c r="N24" s="1031"/>
      <c r="O24" s="838"/>
      <c r="P24" s="847"/>
      <c r="Q24" s="885"/>
      <c r="R24" s="1000"/>
      <c r="S24" s="1002"/>
      <c r="T24" s="995"/>
      <c r="U24" s="997">
        <f>D24+K24+L24</f>
        <v>0</v>
      </c>
      <c r="V24" s="98"/>
      <c r="W24" s="146"/>
    </row>
    <row r="25" spans="1:23" ht="13.15" customHeight="1" x14ac:dyDescent="0.2">
      <c r="A25" s="781"/>
      <c r="B25" s="782"/>
      <c r="C25" s="757"/>
      <c r="D25" s="738"/>
      <c r="E25" s="1039"/>
      <c r="F25" s="896"/>
      <c r="G25" s="1033"/>
      <c r="H25" s="1030"/>
      <c r="I25" s="896"/>
      <c r="J25" s="1037"/>
      <c r="K25" s="1029"/>
      <c r="L25" s="1025"/>
      <c r="M25" s="1035"/>
      <c r="N25" s="1032"/>
      <c r="O25" s="839"/>
      <c r="P25" s="848"/>
      <c r="Q25" s="999"/>
      <c r="R25" s="1001"/>
      <c r="S25" s="1003"/>
      <c r="T25" s="996"/>
      <c r="U25" s="998"/>
      <c r="V25" s="98"/>
      <c r="W25" s="146"/>
    </row>
    <row r="26" spans="1:23" ht="13.15" customHeight="1" x14ac:dyDescent="0.2">
      <c r="A26" s="708" t="s">
        <v>253</v>
      </c>
      <c r="B26" s="709"/>
      <c r="C26" s="956" t="s">
        <v>252</v>
      </c>
      <c r="D26" s="737">
        <f>'2. modul_2'!W26</f>
        <v>0</v>
      </c>
      <c r="E26" s="1038">
        <v>0</v>
      </c>
      <c r="F26" s="898">
        <v>0</v>
      </c>
      <c r="G26" s="1046">
        <v>0</v>
      </c>
      <c r="H26" s="1047">
        <v>0</v>
      </c>
      <c r="I26" s="898">
        <v>0</v>
      </c>
      <c r="J26" s="1048">
        <v>0</v>
      </c>
      <c r="K26" s="1028">
        <f>E26+H26</f>
        <v>0</v>
      </c>
      <c r="L26" s="1024">
        <f>F26+I26</f>
        <v>0</v>
      </c>
      <c r="M26" s="1034">
        <f>G26+J26</f>
        <v>0</v>
      </c>
      <c r="N26" s="448"/>
      <c r="O26" s="449"/>
      <c r="P26" s="450"/>
      <c r="Q26" s="451"/>
      <c r="R26" s="1000"/>
      <c r="S26" s="1002"/>
      <c r="T26" s="995"/>
      <c r="U26" s="997">
        <f>D26+K26+L26</f>
        <v>0</v>
      </c>
      <c r="V26" s="98"/>
      <c r="W26" s="146"/>
    </row>
    <row r="27" spans="1:23" ht="13.15" customHeight="1" x14ac:dyDescent="0.2">
      <c r="A27" s="781"/>
      <c r="B27" s="782"/>
      <c r="C27" s="957"/>
      <c r="D27" s="738"/>
      <c r="E27" s="1039"/>
      <c r="F27" s="896"/>
      <c r="G27" s="1033"/>
      <c r="H27" s="1030"/>
      <c r="I27" s="896"/>
      <c r="J27" s="1037"/>
      <c r="K27" s="1029"/>
      <c r="L27" s="1025"/>
      <c r="M27" s="1035"/>
      <c r="N27" s="448"/>
      <c r="O27" s="449"/>
      <c r="P27" s="450"/>
      <c r="Q27" s="451"/>
      <c r="R27" s="1001"/>
      <c r="S27" s="1003"/>
      <c r="T27" s="996"/>
      <c r="U27" s="998"/>
      <c r="V27" s="98"/>
      <c r="W27" s="146"/>
    </row>
    <row r="28" spans="1:23" ht="13.15" customHeight="1" x14ac:dyDescent="0.2">
      <c r="A28" s="708" t="s">
        <v>41</v>
      </c>
      <c r="B28" s="709"/>
      <c r="C28" s="706"/>
      <c r="D28" s="737">
        <f>'2. modul_2'!W28</f>
        <v>0</v>
      </c>
      <c r="E28" s="832">
        <f t="shared" ref="E28:J28" si="4">E20+E22+E24</f>
        <v>0</v>
      </c>
      <c r="F28" s="716">
        <f t="shared" si="4"/>
        <v>0</v>
      </c>
      <c r="G28" s="833">
        <f t="shared" si="4"/>
        <v>0</v>
      </c>
      <c r="H28" s="832">
        <f t="shared" si="4"/>
        <v>0</v>
      </c>
      <c r="I28" s="716">
        <f t="shared" si="4"/>
        <v>0</v>
      </c>
      <c r="J28" s="1044">
        <f t="shared" si="4"/>
        <v>0</v>
      </c>
      <c r="K28" s="1028">
        <f>E28+H28</f>
        <v>0</v>
      </c>
      <c r="L28" s="1024">
        <f>F28+I28</f>
        <v>0</v>
      </c>
      <c r="M28" s="1034">
        <f>G28+J28</f>
        <v>0</v>
      </c>
      <c r="N28" s="1042">
        <f>N20</f>
        <v>0</v>
      </c>
      <c r="O28" s="838"/>
      <c r="P28" s="847"/>
      <c r="Q28" s="885"/>
      <c r="R28" s="1000"/>
      <c r="S28" s="1002"/>
      <c r="T28" s="995"/>
      <c r="U28" s="997">
        <f>D28+K28+L28+N28</f>
        <v>0</v>
      </c>
      <c r="V28" s="98"/>
      <c r="W28" s="146"/>
    </row>
    <row r="29" spans="1:23" ht="13.15" customHeight="1" x14ac:dyDescent="0.2">
      <c r="A29" s="781"/>
      <c r="B29" s="782"/>
      <c r="C29" s="757"/>
      <c r="D29" s="738"/>
      <c r="E29" s="820"/>
      <c r="F29" s="717"/>
      <c r="G29" s="724"/>
      <c r="H29" s="872"/>
      <c r="I29" s="717"/>
      <c r="J29" s="1045"/>
      <c r="K29" s="1029"/>
      <c r="L29" s="1025"/>
      <c r="M29" s="1035"/>
      <c r="N29" s="1043"/>
      <c r="O29" s="839"/>
      <c r="P29" s="848"/>
      <c r="Q29" s="999"/>
      <c r="R29" s="1001"/>
      <c r="S29" s="1003"/>
      <c r="T29" s="996"/>
      <c r="U29" s="998"/>
      <c r="V29" s="98"/>
      <c r="W29" s="146"/>
    </row>
    <row r="30" spans="1:23" ht="26.45" customHeight="1" thickBot="1" x14ac:dyDescent="0.25">
      <c r="A30" s="954" t="s">
        <v>15</v>
      </c>
      <c r="B30" s="955"/>
      <c r="C30" s="254" t="s">
        <v>27</v>
      </c>
      <c r="D30" s="259">
        <f>'2. modul_2'!W30</f>
        <v>0</v>
      </c>
      <c r="E30" s="369">
        <f>'6. modul_2'!H6</f>
        <v>0</v>
      </c>
      <c r="F30" s="256">
        <f>'6. modul_2'!H7</f>
        <v>0</v>
      </c>
      <c r="G30" s="407">
        <f>'6. modul_2'!H8</f>
        <v>0</v>
      </c>
      <c r="H30" s="369">
        <f>'6. modul_2'!H11</f>
        <v>0</v>
      </c>
      <c r="I30" s="256">
        <f>'6. modul_2'!H12</f>
        <v>0</v>
      </c>
      <c r="J30" s="408">
        <f>'6. modul_2'!H13</f>
        <v>0</v>
      </c>
      <c r="K30" s="409">
        <f>E30+H30</f>
        <v>0</v>
      </c>
      <c r="L30" s="410">
        <f>F30+I30</f>
        <v>0</v>
      </c>
      <c r="M30" s="370">
        <f>G30+J30</f>
        <v>0</v>
      </c>
      <c r="N30" s="411">
        <f>'6. modul_2'!H14</f>
        <v>0</v>
      </c>
      <c r="O30" s="412">
        <f>'6. modul_2'!H9</f>
        <v>0</v>
      </c>
      <c r="P30" s="407">
        <f>'6. modul_2'!H15</f>
        <v>0</v>
      </c>
      <c r="Q30" s="367">
        <f>O30+P30</f>
        <v>0</v>
      </c>
      <c r="R30" s="413">
        <f>'6. modul_2'!H22</f>
        <v>0</v>
      </c>
      <c r="S30" s="270">
        <f>'6. modul_2'!H23</f>
        <v>0</v>
      </c>
      <c r="T30" s="414">
        <f>SUM(R30:S30)</f>
        <v>0</v>
      </c>
      <c r="U30" s="259">
        <f>D30+K30+L30+M30+N30+Q30</f>
        <v>0</v>
      </c>
      <c r="V30" s="98"/>
      <c r="W30" s="146"/>
    </row>
    <row r="31" spans="1:23" ht="14.25" hidden="1" thickTop="1" thickBot="1" x14ac:dyDescent="0.25">
      <c r="A31" s="899" t="s">
        <v>183</v>
      </c>
      <c r="B31" s="900"/>
      <c r="C31" s="249"/>
      <c r="D31" s="260"/>
      <c r="E31" s="250">
        <f>$E$17</f>
        <v>0</v>
      </c>
      <c r="F31" s="282">
        <f>$F$17</f>
        <v>0</v>
      </c>
      <c r="G31" s="284">
        <f>$G$17</f>
        <v>0</v>
      </c>
      <c r="H31" s="285">
        <f>$H$17</f>
        <v>0</v>
      </c>
      <c r="I31" s="282">
        <f>$I$17</f>
        <v>0</v>
      </c>
      <c r="J31" s="276">
        <f>$J$17</f>
        <v>0</v>
      </c>
      <c r="K31" s="267"/>
      <c r="L31" s="261"/>
      <c r="M31" s="268"/>
      <c r="N31" s="250">
        <f>$N$17</f>
        <v>0</v>
      </c>
      <c r="O31" s="250">
        <f>$O$17</f>
        <v>0</v>
      </c>
      <c r="P31" s="250">
        <f>$P$17</f>
        <v>0</v>
      </c>
      <c r="Q31" s="251"/>
      <c r="R31" s="250">
        <f>$R$17</f>
        <v>0</v>
      </c>
      <c r="S31" s="250">
        <f>$S$17</f>
        <v>0</v>
      </c>
      <c r="T31" s="269"/>
      <c r="U31" s="260"/>
      <c r="V31" s="97"/>
      <c r="W31" s="146"/>
    </row>
    <row r="32" spans="1:23" ht="13.5" thickTop="1" x14ac:dyDescent="0.2">
      <c r="A32" s="306" t="s">
        <v>191</v>
      </c>
      <c r="B32" s="306"/>
      <c r="C32" s="306"/>
      <c r="D32" s="306"/>
      <c r="W32" s="146"/>
    </row>
    <row r="33" spans="1:23" x14ac:dyDescent="0.2">
      <c r="W33" s="146"/>
    </row>
    <row r="34" spans="1:23" x14ac:dyDescent="0.2">
      <c r="A34" s="94" t="s">
        <v>54</v>
      </c>
      <c r="W34" s="146"/>
    </row>
    <row r="35" spans="1:23" x14ac:dyDescent="0.2">
      <c r="A35" s="88" t="s">
        <v>81</v>
      </c>
      <c r="E35" s="95">
        <f>SUM(E8+E9+E11+E12)-SUM(E13+E16+E18+E28)</f>
        <v>0</v>
      </c>
      <c r="F35" s="95">
        <f>SUM(F8+F9+F11+F12+F19)-SUM(F13+F16+F28)</f>
        <v>0</v>
      </c>
      <c r="G35" s="95">
        <f>SUM(G8+G9+G11+G12)-SUM(G13+G16+G28)</f>
        <v>0</v>
      </c>
      <c r="H35" s="95">
        <f>SUM(H8+H9+H11+H12)-SUM(H13+H16+H28)</f>
        <v>0</v>
      </c>
      <c r="I35" s="95">
        <f>SUM(I8+I9+I11+I12)-SUM(I13+I16+I28)</f>
        <v>0</v>
      </c>
      <c r="J35" s="95">
        <f>SUM(J8+J9+J11+J12)-SUM(J13+J16+J28)</f>
        <v>0</v>
      </c>
      <c r="K35" s="95"/>
      <c r="L35" s="95"/>
      <c r="M35" s="95"/>
      <c r="N35" s="95">
        <f>SUM(N8+N9)-N28</f>
        <v>0</v>
      </c>
      <c r="O35" s="95">
        <f>SUM(O8+O9+O11+O12)-SUM(O13+O16)</f>
        <v>0</v>
      </c>
      <c r="P35" s="95">
        <f>SUM(P8+P9+P11+P12)-SUM(P13+P16)</f>
        <v>0</v>
      </c>
      <c r="Q35" s="95"/>
      <c r="R35" s="95">
        <f>SUM(R8+R9)</f>
        <v>0</v>
      </c>
      <c r="S35" s="95">
        <f>SUM(S8+S9+S11+S12)-SUM(S13+S16)</f>
        <v>0</v>
      </c>
      <c r="T35" s="95"/>
      <c r="U35" s="95"/>
      <c r="V35" s="95"/>
      <c r="W35" s="146"/>
    </row>
    <row r="36" spans="1:23" x14ac:dyDescent="0.2">
      <c r="A36" s="88" t="s">
        <v>82</v>
      </c>
      <c r="E36" s="96" t="str">
        <f t="shared" ref="E36:J36" si="5">IF(E30-E35=0,"OK",E30-E35)</f>
        <v>OK</v>
      </c>
      <c r="F36" s="96" t="str">
        <f t="shared" si="5"/>
        <v>OK</v>
      </c>
      <c r="G36" s="96" t="str">
        <f t="shared" si="5"/>
        <v>OK</v>
      </c>
      <c r="H36" s="96" t="str">
        <f t="shared" si="5"/>
        <v>OK</v>
      </c>
      <c r="I36" s="96" t="str">
        <f t="shared" si="5"/>
        <v>OK</v>
      </c>
      <c r="J36" s="96" t="str">
        <f t="shared" si="5"/>
        <v>OK</v>
      </c>
      <c r="K36" s="96"/>
      <c r="L36" s="96"/>
      <c r="M36" s="96"/>
      <c r="N36" s="96" t="str">
        <f>IF(N30-N35=0,"OK",N30-N35)</f>
        <v>OK</v>
      </c>
      <c r="O36" s="96" t="str">
        <f>IF(O30-O35=0,"OK",O30-O35)</f>
        <v>OK</v>
      </c>
      <c r="P36" s="96" t="str">
        <f>IF(P30-P35=0,"OK",P30-P35)</f>
        <v>OK</v>
      </c>
      <c r="Q36" s="96"/>
      <c r="R36" s="96" t="str">
        <f>IF(R30-R35=0,"OK",R30-R35)</f>
        <v>OK</v>
      </c>
      <c r="S36" s="96" t="str">
        <f>IF(S30-S35=0,"OK",S30-S35)</f>
        <v>OK</v>
      </c>
      <c r="T36" s="96"/>
      <c r="U36" s="96"/>
      <c r="V36" s="96"/>
      <c r="W36" s="146"/>
    </row>
    <row r="37" spans="1:23" x14ac:dyDescent="0.2">
      <c r="W37" s="146"/>
    </row>
    <row r="38" spans="1:23" x14ac:dyDescent="0.2">
      <c r="W38" s="146"/>
    </row>
    <row r="39" spans="1:23" x14ac:dyDescent="0.2">
      <c r="W39" s="146"/>
    </row>
    <row r="40" spans="1:23" x14ac:dyDescent="0.2">
      <c r="W40" s="146"/>
    </row>
    <row r="41" spans="1:23" x14ac:dyDescent="0.2">
      <c r="W41" s="146"/>
    </row>
    <row r="42" spans="1:23" x14ac:dyDescent="0.2">
      <c r="W42" s="146"/>
    </row>
    <row r="43" spans="1:23" x14ac:dyDescent="0.2">
      <c r="W43" s="146"/>
    </row>
    <row r="44" spans="1:23" x14ac:dyDescent="0.2">
      <c r="W44" s="146"/>
    </row>
    <row r="45" spans="1:23" x14ac:dyDescent="0.2">
      <c r="W45" s="146"/>
    </row>
    <row r="46" spans="1:23" x14ac:dyDescent="0.2">
      <c r="W46" s="146"/>
    </row>
    <row r="47" spans="1:23" x14ac:dyDescent="0.2">
      <c r="W47" s="146"/>
    </row>
    <row r="48" spans="1:23" x14ac:dyDescent="0.2">
      <c r="W48" s="146"/>
    </row>
    <row r="49" spans="23:23" x14ac:dyDescent="0.2">
      <c r="W49" s="146"/>
    </row>
    <row r="50" spans="23:23" x14ac:dyDescent="0.2">
      <c r="W50" s="146"/>
    </row>
    <row r="51" spans="23:23" x14ac:dyDescent="0.2">
      <c r="W51" s="146"/>
    </row>
    <row r="52" spans="23:23" x14ac:dyDescent="0.2">
      <c r="W52" s="146"/>
    </row>
    <row r="53" spans="23:23" x14ac:dyDescent="0.2">
      <c r="W53" s="146"/>
    </row>
    <row r="54" spans="23:23" x14ac:dyDescent="0.2">
      <c r="W54" s="146"/>
    </row>
    <row r="55" spans="23:23" x14ac:dyDescent="0.2">
      <c r="W55" s="146"/>
    </row>
    <row r="56" spans="23:23" x14ac:dyDescent="0.2">
      <c r="W56" s="146"/>
    </row>
    <row r="57" spans="23:23" x14ac:dyDescent="0.2">
      <c r="W57" s="146"/>
    </row>
    <row r="58" spans="23:23" x14ac:dyDescent="0.2">
      <c r="W58" s="146"/>
    </row>
    <row r="59" spans="23:23" x14ac:dyDescent="0.2">
      <c r="W59" s="146"/>
    </row>
    <row r="60" spans="23:23" x14ac:dyDescent="0.2">
      <c r="W60" s="146"/>
    </row>
    <row r="61" spans="23:23" x14ac:dyDescent="0.2">
      <c r="W61" s="146"/>
    </row>
  </sheetData>
  <sheetProtection password="CAEB" sheet="1" objects="1" scenarios="1"/>
  <mergeCells count="137">
    <mergeCell ref="A1:U1"/>
    <mergeCell ref="U28:U29"/>
    <mergeCell ref="S28:S29"/>
    <mergeCell ref="A26:B27"/>
    <mergeCell ref="C26:C27"/>
    <mergeCell ref="D26:D27"/>
    <mergeCell ref="E26:E27"/>
    <mergeCell ref="R26:R27"/>
    <mergeCell ref="G24:G25"/>
    <mergeCell ref="A24:B25"/>
    <mergeCell ref="C24:C25"/>
    <mergeCell ref="D24:D25"/>
    <mergeCell ref="E24:E25"/>
    <mergeCell ref="A22:B23"/>
    <mergeCell ref="C22:C23"/>
    <mergeCell ref="D22:D23"/>
    <mergeCell ref="E22:E23"/>
    <mergeCell ref="T28:T29"/>
    <mergeCell ref="T26:T27"/>
    <mergeCell ref="U26:U27"/>
    <mergeCell ref="L26:L27"/>
    <mergeCell ref="M26:M27"/>
    <mergeCell ref="J24:J25"/>
    <mergeCell ref="I24:I25"/>
    <mergeCell ref="S26:S27"/>
    <mergeCell ref="F26:F27"/>
    <mergeCell ref="G26:G27"/>
    <mergeCell ref="H26:H27"/>
    <mergeCell ref="I26:I27"/>
    <mergeCell ref="J26:J27"/>
    <mergeCell ref="K26:K27"/>
    <mergeCell ref="R24:R25"/>
    <mergeCell ref="S24:S25"/>
    <mergeCell ref="U24:U25"/>
    <mergeCell ref="N24:N25"/>
    <mergeCell ref="O24:O25"/>
    <mergeCell ref="P24:P25"/>
    <mergeCell ref="Q24:Q25"/>
    <mergeCell ref="F24:F25"/>
    <mergeCell ref="H24:H25"/>
    <mergeCell ref="L24:L25"/>
    <mergeCell ref="T24:T25"/>
    <mergeCell ref="M24:M25"/>
    <mergeCell ref="K24:K25"/>
    <mergeCell ref="A31:B31"/>
    <mergeCell ref="R28:R29"/>
    <mergeCell ref="N28:N29"/>
    <mergeCell ref="O28:O29"/>
    <mergeCell ref="P28:P29"/>
    <mergeCell ref="Q28:Q29"/>
    <mergeCell ref="F28:F29"/>
    <mergeCell ref="H28:H29"/>
    <mergeCell ref="L28:L29"/>
    <mergeCell ref="A28:B29"/>
    <mergeCell ref="G28:G29"/>
    <mergeCell ref="J28:J29"/>
    <mergeCell ref="I28:I29"/>
    <mergeCell ref="M28:M29"/>
    <mergeCell ref="K28:K29"/>
    <mergeCell ref="A30:B30"/>
    <mergeCell ref="C28:C29"/>
    <mergeCell ref="D28:D29"/>
    <mergeCell ref="E28:E29"/>
    <mergeCell ref="B2:C2"/>
    <mergeCell ref="A8:B8"/>
    <mergeCell ref="A9:B9"/>
    <mergeCell ref="A11:B11"/>
    <mergeCell ref="A4:B7"/>
    <mergeCell ref="E20:E21"/>
    <mergeCell ref="F20:F21"/>
    <mergeCell ref="P20:P21"/>
    <mergeCell ref="Q20:Q21"/>
    <mergeCell ref="H20:H21"/>
    <mergeCell ref="G20:G21"/>
    <mergeCell ref="M20:M21"/>
    <mergeCell ref="J20:J21"/>
    <mergeCell ref="A19:B19"/>
    <mergeCell ref="A20:B21"/>
    <mergeCell ref="C20:C21"/>
    <mergeCell ref="D20:D21"/>
    <mergeCell ref="I5:I6"/>
    <mergeCell ref="K5:K6"/>
    <mergeCell ref="A15:B15"/>
    <mergeCell ref="A16:B16"/>
    <mergeCell ref="A17:B17"/>
    <mergeCell ref="A18:B18"/>
    <mergeCell ref="A12:B12"/>
    <mergeCell ref="A10:B10"/>
    <mergeCell ref="A13:B13"/>
    <mergeCell ref="A14:B14"/>
    <mergeCell ref="L20:L21"/>
    <mergeCell ref="N20:N21"/>
    <mergeCell ref="O20:O21"/>
    <mergeCell ref="I22:I23"/>
    <mergeCell ref="K22:K23"/>
    <mergeCell ref="I20:I21"/>
    <mergeCell ref="K20:K21"/>
    <mergeCell ref="F22:F23"/>
    <mergeCell ref="H22:H23"/>
    <mergeCell ref="L22:L23"/>
    <mergeCell ref="N22:N23"/>
    <mergeCell ref="G22:G23"/>
    <mergeCell ref="M22:M23"/>
    <mergeCell ref="J22:J23"/>
    <mergeCell ref="D4:D6"/>
    <mergeCell ref="F5:F6"/>
    <mergeCell ref="Q5:Q6"/>
    <mergeCell ref="N5:N6"/>
    <mergeCell ref="O5:O6"/>
    <mergeCell ref="P5:P6"/>
    <mergeCell ref="S5:S6"/>
    <mergeCell ref="E5:E6"/>
    <mergeCell ref="L5:L6"/>
    <mergeCell ref="K4:M4"/>
    <mergeCell ref="M5:M6"/>
    <mergeCell ref="E4:G4"/>
    <mergeCell ref="G5:G6"/>
    <mergeCell ref="H4:J4"/>
    <mergeCell ref="J5:J6"/>
    <mergeCell ref="H5:H6"/>
    <mergeCell ref="T3:U3"/>
    <mergeCell ref="Q3:S3"/>
    <mergeCell ref="R4:T4"/>
    <mergeCell ref="T20:T21"/>
    <mergeCell ref="U20:U21"/>
    <mergeCell ref="O22:O23"/>
    <mergeCell ref="P22:P23"/>
    <mergeCell ref="Q22:Q23"/>
    <mergeCell ref="U4:U6"/>
    <mergeCell ref="R20:R21"/>
    <mergeCell ref="S20:S21"/>
    <mergeCell ref="R5:R6"/>
    <mergeCell ref="T5:T6"/>
    <mergeCell ref="T22:T23"/>
    <mergeCell ref="U22:U23"/>
    <mergeCell ref="R22:R23"/>
    <mergeCell ref="S22:S23"/>
  </mergeCells>
  <phoneticPr fontId="2" type="noConversion"/>
  <printOptions horizontalCentered="1" verticalCentered="1"/>
  <pageMargins left="0" right="0" top="0.39370078740157483" bottom="0.59055118110236227" header="0.51181102362204722" footer="0.51181102362204722"/>
  <pageSetup paperSize="9" scale="7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>
    <pageSetUpPr fitToPage="1"/>
  </sheetPr>
  <dimension ref="A1:W61"/>
  <sheetViews>
    <sheetView zoomScale="75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K19" sqref="K19"/>
    </sheetView>
  </sheetViews>
  <sheetFormatPr defaultRowHeight="12.75" x14ac:dyDescent="0.2"/>
  <cols>
    <col min="1" max="1" width="12.28515625" customWidth="1"/>
    <col min="2" max="2" width="9.7109375" customWidth="1"/>
    <col min="3" max="3" width="9.85546875" customWidth="1"/>
    <col min="4" max="22" width="8.7109375" customWidth="1"/>
  </cols>
  <sheetData>
    <row r="1" spans="1:23" ht="18.75" thickBot="1" x14ac:dyDescent="0.25">
      <c r="A1" s="742" t="s">
        <v>0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90"/>
    </row>
    <row r="2" spans="1:23" ht="21" customHeight="1" thickTop="1" thickBot="1" x14ac:dyDescent="0.25">
      <c r="A2" s="350" t="s">
        <v>209</v>
      </c>
      <c r="B2" s="921" t="s">
        <v>1</v>
      </c>
      <c r="C2" s="1077"/>
      <c r="D2" s="30" t="s">
        <v>21</v>
      </c>
      <c r="E2" s="29" t="s">
        <v>22</v>
      </c>
      <c r="V2" s="146"/>
      <c r="W2" s="146"/>
    </row>
    <row r="3" spans="1:23" ht="14.25" thickTop="1" thickBot="1" x14ac:dyDescent="0.25">
      <c r="A3" s="347"/>
      <c r="B3" s="348"/>
      <c r="C3" s="349"/>
      <c r="D3" s="292">
        <f>'1. modul'!D3</f>
        <v>0</v>
      </c>
      <c r="E3" s="236">
        <f>'1. modul'!E3</f>
        <v>2021</v>
      </c>
      <c r="Q3" s="909" t="s">
        <v>30</v>
      </c>
      <c r="R3" s="992"/>
      <c r="S3" s="910"/>
      <c r="T3" s="911"/>
      <c r="U3" s="912"/>
      <c r="V3" s="146"/>
      <c r="W3" s="146"/>
    </row>
    <row r="4" spans="1:23" ht="13.9" customHeight="1" thickTop="1" x14ac:dyDescent="0.2">
      <c r="A4" s="928" t="s">
        <v>84</v>
      </c>
      <c r="B4" s="929"/>
      <c r="C4" s="1"/>
      <c r="D4" s="1069" t="s">
        <v>136</v>
      </c>
      <c r="E4" s="1076" t="s">
        <v>31</v>
      </c>
      <c r="F4" s="918"/>
      <c r="G4" s="918"/>
      <c r="H4" s="918"/>
      <c r="I4" s="918"/>
      <c r="J4" s="918"/>
      <c r="K4" s="918"/>
      <c r="L4" s="920"/>
      <c r="M4" s="1075" t="s">
        <v>220</v>
      </c>
      <c r="N4" s="918"/>
      <c r="O4" s="918"/>
      <c r="P4" s="918"/>
      <c r="Q4" s="918"/>
      <c r="R4" s="918"/>
      <c r="S4" s="918"/>
      <c r="T4" s="994"/>
      <c r="U4" s="913" t="s">
        <v>129</v>
      </c>
      <c r="V4" s="136"/>
      <c r="W4" s="146"/>
    </row>
    <row r="5" spans="1:23" ht="13.9" customHeight="1" x14ac:dyDescent="0.2">
      <c r="A5" s="930"/>
      <c r="B5" s="931"/>
      <c r="C5" s="2"/>
      <c r="D5" s="1070"/>
      <c r="E5" s="1072" t="s">
        <v>100</v>
      </c>
      <c r="F5" s="1049" t="s">
        <v>101</v>
      </c>
      <c r="G5" s="1066" t="s">
        <v>102</v>
      </c>
      <c r="H5" s="1049" t="s">
        <v>103</v>
      </c>
      <c r="I5" s="1065" t="s">
        <v>105</v>
      </c>
      <c r="J5" s="854" t="s">
        <v>134</v>
      </c>
      <c r="K5" s="1068" t="s">
        <v>135</v>
      </c>
      <c r="L5" s="1067" t="s">
        <v>25</v>
      </c>
      <c r="M5" s="1081" t="s">
        <v>132</v>
      </c>
      <c r="N5" s="1083" t="s">
        <v>64</v>
      </c>
      <c r="O5" s="1083" t="s">
        <v>80</v>
      </c>
      <c r="P5" s="1066" t="s">
        <v>102</v>
      </c>
      <c r="Q5" s="1012" t="s">
        <v>105</v>
      </c>
      <c r="R5" s="1012" t="s">
        <v>106</v>
      </c>
      <c r="S5" s="1080" t="s">
        <v>138</v>
      </c>
      <c r="T5" s="1078" t="s">
        <v>137</v>
      </c>
      <c r="U5" s="964"/>
      <c r="V5" s="136"/>
      <c r="W5" s="146"/>
    </row>
    <row r="6" spans="1:23" x14ac:dyDescent="0.2">
      <c r="A6" s="930"/>
      <c r="B6" s="931"/>
      <c r="C6" s="2"/>
      <c r="D6" s="1071"/>
      <c r="E6" s="963"/>
      <c r="F6" s="927"/>
      <c r="G6" s="927"/>
      <c r="H6" s="927"/>
      <c r="I6" s="927"/>
      <c r="J6" s="927"/>
      <c r="K6" s="1022"/>
      <c r="L6" s="757"/>
      <c r="M6" s="1082"/>
      <c r="N6" s="1084"/>
      <c r="O6" s="1084"/>
      <c r="P6" s="927"/>
      <c r="Q6" s="927"/>
      <c r="R6" s="927"/>
      <c r="S6" s="764"/>
      <c r="T6" s="1079"/>
      <c r="U6" s="965"/>
      <c r="V6" s="136"/>
      <c r="W6" s="146"/>
    </row>
    <row r="7" spans="1:23" ht="13.5" thickBot="1" x14ac:dyDescent="0.25">
      <c r="A7" s="932"/>
      <c r="B7" s="933"/>
      <c r="C7" s="3"/>
      <c r="D7" s="192" t="s">
        <v>7</v>
      </c>
      <c r="E7" s="289" t="s">
        <v>7</v>
      </c>
      <c r="F7" s="187" t="s">
        <v>7</v>
      </c>
      <c r="G7" s="187" t="s">
        <v>7</v>
      </c>
      <c r="H7" s="186" t="s">
        <v>7</v>
      </c>
      <c r="I7" s="26" t="s">
        <v>7</v>
      </c>
      <c r="J7" s="26" t="s">
        <v>7</v>
      </c>
      <c r="K7" s="174" t="s">
        <v>7</v>
      </c>
      <c r="L7" s="195" t="s">
        <v>7</v>
      </c>
      <c r="M7" s="197" t="s">
        <v>7</v>
      </c>
      <c r="N7" s="187" t="s">
        <v>7</v>
      </c>
      <c r="O7" s="187" t="s">
        <v>7</v>
      </c>
      <c r="P7" s="187" t="s">
        <v>7</v>
      </c>
      <c r="Q7" s="186" t="s">
        <v>7</v>
      </c>
      <c r="R7" s="186" t="s">
        <v>7</v>
      </c>
      <c r="S7" s="186" t="s">
        <v>7</v>
      </c>
      <c r="T7" s="183" t="s">
        <v>7</v>
      </c>
      <c r="U7" s="149" t="s">
        <v>7</v>
      </c>
      <c r="V7" s="2"/>
      <c r="W7" s="146"/>
    </row>
    <row r="8" spans="1:23" ht="26.45" customHeight="1" x14ac:dyDescent="0.2">
      <c r="A8" s="916" t="s">
        <v>8</v>
      </c>
      <c r="B8" s="917"/>
      <c r="C8" s="19" t="s">
        <v>28</v>
      </c>
      <c r="D8" s="193">
        <f>'2. modul_3'!U8</f>
        <v>0</v>
      </c>
      <c r="E8" s="415">
        <f>'5. modul_2'!H24</f>
        <v>0</v>
      </c>
      <c r="F8" s="403">
        <f>'5. modul_2'!H25</f>
        <v>0</v>
      </c>
      <c r="G8" s="403">
        <f>'5. modul_2'!H26</f>
        <v>0</v>
      </c>
      <c r="H8" s="403">
        <f>'5. modul_2'!H27</f>
        <v>0</v>
      </c>
      <c r="I8" s="361">
        <f>'5. modul_2'!H28</f>
        <v>0</v>
      </c>
      <c r="J8" s="361">
        <f>'5. modul_2'!H29</f>
        <v>0</v>
      </c>
      <c r="K8" s="393">
        <f>'5. modul_2'!H30</f>
        <v>0</v>
      </c>
      <c r="L8" s="416">
        <f>'2. modul_3'!T8+E8+F8+G8+H8+I8+J8+K8</f>
        <v>0</v>
      </c>
      <c r="M8" s="402">
        <f>'5. modul_2'!H33</f>
        <v>0</v>
      </c>
      <c r="N8" s="420">
        <f>'5. modul_2'!H34</f>
        <v>0</v>
      </c>
      <c r="O8" s="420">
        <f>'5. modul_2'!H35</f>
        <v>0</v>
      </c>
      <c r="P8" s="420">
        <f>'5. modul_2'!H36</f>
        <v>0</v>
      </c>
      <c r="Q8" s="420">
        <f>'5. modul_2'!H37</f>
        <v>0</v>
      </c>
      <c r="R8" s="420">
        <f>'5. modul_2'!H38</f>
        <v>0</v>
      </c>
      <c r="S8" s="420">
        <f>'5. modul_2'!H39</f>
        <v>0</v>
      </c>
      <c r="T8" s="421">
        <f>SUM(M8:S8)</f>
        <v>0</v>
      </c>
      <c r="U8" s="16">
        <f t="shared" ref="U8:U30" si="0">D8+L8</f>
        <v>0</v>
      </c>
      <c r="V8" s="98"/>
      <c r="W8" s="146"/>
    </row>
    <row r="9" spans="1:23" ht="23.25" customHeight="1" x14ac:dyDescent="0.2">
      <c r="A9" s="903" t="s">
        <v>182</v>
      </c>
      <c r="B9" s="904"/>
      <c r="C9" s="20" t="s">
        <v>28</v>
      </c>
      <c r="D9" s="194">
        <f>'2. modul_3'!U9</f>
        <v>0</v>
      </c>
      <c r="E9" s="417">
        <f t="shared" ref="E9:K9" si="1">E30-E19+E18+E16+E13-E12-E11-E8</f>
        <v>0</v>
      </c>
      <c r="F9" s="189">
        <f t="shared" si="1"/>
        <v>0</v>
      </c>
      <c r="G9" s="189">
        <f t="shared" si="1"/>
        <v>0</v>
      </c>
      <c r="H9" s="189">
        <f t="shared" si="1"/>
        <v>0</v>
      </c>
      <c r="I9" s="189">
        <f t="shared" si="1"/>
        <v>0</v>
      </c>
      <c r="J9" s="364">
        <f t="shared" si="1"/>
        <v>0</v>
      </c>
      <c r="K9" s="175">
        <f t="shared" si="1"/>
        <v>0</v>
      </c>
      <c r="L9" s="418">
        <f>'2. modul_3'!T9+E9+F9+G9+H9+I9+J9+K9</f>
        <v>0</v>
      </c>
      <c r="M9" s="405">
        <f>M30+M16+M15+M13-M12-M11-M8</f>
        <v>0</v>
      </c>
      <c r="N9" s="422">
        <f t="shared" ref="N9:S9" si="2">N30+N16+N13-N12-N11-N8</f>
        <v>0</v>
      </c>
      <c r="O9" s="422">
        <f t="shared" si="2"/>
        <v>0</v>
      </c>
      <c r="P9" s="422">
        <f t="shared" si="2"/>
        <v>0</v>
      </c>
      <c r="Q9" s="422">
        <f t="shared" si="2"/>
        <v>0</v>
      </c>
      <c r="R9" s="422">
        <f t="shared" si="2"/>
        <v>0</v>
      </c>
      <c r="S9" s="422">
        <f t="shared" si="2"/>
        <v>0</v>
      </c>
      <c r="T9" s="423">
        <f>SUM(J9:S9)</f>
        <v>0</v>
      </c>
      <c r="U9" s="21">
        <f t="shared" si="0"/>
        <v>0</v>
      </c>
      <c r="V9" s="98"/>
      <c r="W9" s="146"/>
    </row>
    <row r="10" spans="1:23" ht="26.45" customHeight="1" x14ac:dyDescent="0.2">
      <c r="A10" s="903" t="s">
        <v>35</v>
      </c>
      <c r="B10" s="904"/>
      <c r="C10" s="20"/>
      <c r="D10" s="194">
        <f>'2. modul_3'!U10</f>
        <v>0</v>
      </c>
      <c r="E10" s="419">
        <f t="shared" ref="E10:K10" si="3">E9+E31</f>
        <v>0</v>
      </c>
      <c r="F10" s="364">
        <f t="shared" si="3"/>
        <v>0</v>
      </c>
      <c r="G10" s="364">
        <f t="shared" si="3"/>
        <v>0</v>
      </c>
      <c r="H10" s="364">
        <f t="shared" si="3"/>
        <v>0</v>
      </c>
      <c r="I10" s="364">
        <f t="shared" si="3"/>
        <v>0</v>
      </c>
      <c r="J10" s="364">
        <f t="shared" si="3"/>
        <v>0</v>
      </c>
      <c r="K10" s="175">
        <f t="shared" si="3"/>
        <v>0</v>
      </c>
      <c r="L10" s="418">
        <f>'2. modul_3'!T10+E10+F10+G10+H10+I10+J10+K10</f>
        <v>0</v>
      </c>
      <c r="M10" s="424">
        <f t="shared" ref="M10:S10" si="4">M9+M31</f>
        <v>0</v>
      </c>
      <c r="N10" s="24">
        <f t="shared" si="4"/>
        <v>0</v>
      </c>
      <c r="O10" s="24">
        <f t="shared" si="4"/>
        <v>0</v>
      </c>
      <c r="P10" s="24">
        <f t="shared" si="4"/>
        <v>0</v>
      </c>
      <c r="Q10" s="24">
        <f t="shared" si="4"/>
        <v>0</v>
      </c>
      <c r="R10" s="24">
        <f t="shared" si="4"/>
        <v>0</v>
      </c>
      <c r="S10" s="24">
        <f t="shared" si="4"/>
        <v>0</v>
      </c>
      <c r="T10" s="423">
        <f>SUM(M10:S10)</f>
        <v>0</v>
      </c>
      <c r="U10" s="21">
        <f t="shared" si="0"/>
        <v>0</v>
      </c>
      <c r="V10" s="98"/>
      <c r="W10" s="146"/>
    </row>
    <row r="11" spans="1:23" ht="26.45" customHeight="1" x14ac:dyDescent="0.2">
      <c r="A11" s="903" t="s">
        <v>255</v>
      </c>
      <c r="B11" s="904"/>
      <c r="C11" s="20" t="s">
        <v>28</v>
      </c>
      <c r="D11" s="194">
        <f>'2. modul_3'!U11</f>
        <v>0</v>
      </c>
      <c r="E11" s="471">
        <v>0</v>
      </c>
      <c r="F11" s="470">
        <v>0</v>
      </c>
      <c r="G11" s="470">
        <v>0</v>
      </c>
      <c r="H11" s="470">
        <v>0</v>
      </c>
      <c r="I11" s="462">
        <v>0</v>
      </c>
      <c r="J11" s="462">
        <v>0</v>
      </c>
      <c r="K11" s="468">
        <v>0</v>
      </c>
      <c r="L11" s="418">
        <f>'2. modul_3'!T11+E11+F11+G11+H11+I11+J11+K11</f>
        <v>0</v>
      </c>
      <c r="M11" s="472">
        <v>0</v>
      </c>
      <c r="N11" s="473">
        <v>0</v>
      </c>
      <c r="O11" s="473">
        <v>0</v>
      </c>
      <c r="P11" s="473">
        <v>0</v>
      </c>
      <c r="Q11" s="473">
        <v>0</v>
      </c>
      <c r="R11" s="473">
        <v>0</v>
      </c>
      <c r="S11" s="474">
        <v>0</v>
      </c>
      <c r="T11" s="423">
        <f>SUM(M11:S11)</f>
        <v>0</v>
      </c>
      <c r="U11" s="21">
        <f t="shared" si="0"/>
        <v>0</v>
      </c>
      <c r="V11" s="98"/>
      <c r="W11" s="146"/>
    </row>
    <row r="12" spans="1:23" ht="26.45" customHeight="1" x14ac:dyDescent="0.2">
      <c r="A12" s="903" t="s">
        <v>9</v>
      </c>
      <c r="B12" s="904"/>
      <c r="C12" s="20" t="s">
        <v>28</v>
      </c>
      <c r="D12" s="194">
        <f>'2. modul_3'!U12</f>
        <v>0</v>
      </c>
      <c r="E12" s="471">
        <v>0</v>
      </c>
      <c r="F12" s="470">
        <v>0</v>
      </c>
      <c r="G12" s="470">
        <v>0</v>
      </c>
      <c r="H12" s="470">
        <v>0</v>
      </c>
      <c r="I12" s="462">
        <v>0</v>
      </c>
      <c r="J12" s="462">
        <v>0</v>
      </c>
      <c r="K12" s="468">
        <v>0</v>
      </c>
      <c r="L12" s="418">
        <f>'2. modul_3'!T12+E12+F12+G12+H12+I12+J12+K12</f>
        <v>0</v>
      </c>
      <c r="M12" s="472">
        <v>0</v>
      </c>
      <c r="N12" s="473">
        <v>0</v>
      </c>
      <c r="O12" s="473">
        <v>0</v>
      </c>
      <c r="P12" s="473">
        <v>0</v>
      </c>
      <c r="Q12" s="473">
        <v>0</v>
      </c>
      <c r="R12" s="473">
        <v>0</v>
      </c>
      <c r="S12" s="474">
        <v>0</v>
      </c>
      <c r="T12" s="423">
        <f>SUM(M12:S12)</f>
        <v>0</v>
      </c>
      <c r="U12" s="21">
        <f t="shared" si="0"/>
        <v>0</v>
      </c>
      <c r="V12" s="98"/>
      <c r="W12" s="146"/>
    </row>
    <row r="13" spans="1:23" ht="26.45" customHeight="1" x14ac:dyDescent="0.2">
      <c r="A13" s="903" t="s">
        <v>256</v>
      </c>
      <c r="B13" s="904"/>
      <c r="C13" s="20" t="s">
        <v>29</v>
      </c>
      <c r="D13" s="194">
        <f>'2. modul_3'!U13</f>
        <v>0</v>
      </c>
      <c r="E13" s="471">
        <v>0</v>
      </c>
      <c r="F13" s="470">
        <v>0</v>
      </c>
      <c r="G13" s="470">
        <v>0</v>
      </c>
      <c r="H13" s="470">
        <v>0</v>
      </c>
      <c r="I13" s="462">
        <v>0</v>
      </c>
      <c r="J13" s="462">
        <v>0</v>
      </c>
      <c r="K13" s="468">
        <v>0</v>
      </c>
      <c r="L13" s="418">
        <f>'2. modul_3'!T13+E13+F13+G13+H13+I13+J13+K13</f>
        <v>0</v>
      </c>
      <c r="M13" s="472">
        <v>0</v>
      </c>
      <c r="N13" s="473">
        <v>0</v>
      </c>
      <c r="O13" s="473">
        <v>0</v>
      </c>
      <c r="P13" s="473">
        <v>0</v>
      </c>
      <c r="Q13" s="473">
        <v>0</v>
      </c>
      <c r="R13" s="473">
        <v>0</v>
      </c>
      <c r="S13" s="474">
        <v>0</v>
      </c>
      <c r="T13" s="423">
        <f>SUM(M13:S13)</f>
        <v>0</v>
      </c>
      <c r="U13" s="21">
        <f t="shared" si="0"/>
        <v>0</v>
      </c>
      <c r="V13" s="98"/>
      <c r="W13" s="146"/>
    </row>
    <row r="14" spans="1:23" ht="26.45" customHeight="1" x14ac:dyDescent="0.2">
      <c r="A14" s="903" t="s">
        <v>45</v>
      </c>
      <c r="B14" s="904"/>
      <c r="C14" s="20"/>
      <c r="D14" s="194">
        <f>'2. modul_3'!U14</f>
        <v>0</v>
      </c>
      <c r="E14" s="198"/>
      <c r="F14" s="191"/>
      <c r="G14" s="191"/>
      <c r="H14" s="191"/>
      <c r="I14" s="35"/>
      <c r="J14" s="35"/>
      <c r="K14" s="176"/>
      <c r="L14" s="196"/>
      <c r="M14" s="190"/>
      <c r="N14" s="199"/>
      <c r="O14" s="199"/>
      <c r="P14" s="199"/>
      <c r="Q14" s="199"/>
      <c r="R14" s="199"/>
      <c r="S14" s="191"/>
      <c r="T14" s="200"/>
      <c r="U14" s="21">
        <f t="shared" si="0"/>
        <v>0</v>
      </c>
      <c r="V14" s="98"/>
      <c r="W14" s="146"/>
    </row>
    <row r="15" spans="1:23" ht="26.45" customHeight="1" x14ac:dyDescent="0.2">
      <c r="A15" s="903" t="s">
        <v>68</v>
      </c>
      <c r="B15" s="904"/>
      <c r="C15" s="20"/>
      <c r="D15" s="194">
        <f>'2. modul_3'!U15</f>
        <v>0</v>
      </c>
      <c r="E15" s="198"/>
      <c r="F15" s="191"/>
      <c r="G15" s="191"/>
      <c r="H15" s="191"/>
      <c r="I15" s="35"/>
      <c r="J15" s="35"/>
      <c r="K15" s="176"/>
      <c r="L15" s="196"/>
      <c r="M15" s="475">
        <v>0</v>
      </c>
      <c r="N15" s="199"/>
      <c r="O15" s="199"/>
      <c r="P15" s="199"/>
      <c r="Q15" s="199"/>
      <c r="R15" s="199"/>
      <c r="S15" s="191"/>
      <c r="T15" s="423">
        <f>M15</f>
        <v>0</v>
      </c>
      <c r="U15" s="21">
        <f t="shared" si="0"/>
        <v>0</v>
      </c>
      <c r="V15" s="98"/>
      <c r="W15" s="146"/>
    </row>
    <row r="16" spans="1:23" ht="26.45" customHeight="1" x14ac:dyDescent="0.2">
      <c r="A16" s="903" t="s">
        <v>66</v>
      </c>
      <c r="B16" s="904"/>
      <c r="C16" s="20" t="s">
        <v>29</v>
      </c>
      <c r="D16" s="194">
        <f>'2. modul_3'!U16</f>
        <v>0</v>
      </c>
      <c r="E16" s="471">
        <v>0</v>
      </c>
      <c r="F16" s="470">
        <v>0</v>
      </c>
      <c r="G16" s="470">
        <v>0</v>
      </c>
      <c r="H16" s="470">
        <v>0</v>
      </c>
      <c r="I16" s="462">
        <v>0</v>
      </c>
      <c r="J16" s="462">
        <v>0</v>
      </c>
      <c r="K16" s="468">
        <v>0</v>
      </c>
      <c r="L16" s="418">
        <f>'2. modul_3'!T16+E16+F16+G16+H16+I16+J16+K16</f>
        <v>0</v>
      </c>
      <c r="M16" s="475">
        <v>0</v>
      </c>
      <c r="N16" s="476">
        <v>0</v>
      </c>
      <c r="O16" s="476">
        <v>0</v>
      </c>
      <c r="P16" s="476">
        <v>0</v>
      </c>
      <c r="Q16" s="476">
        <v>0</v>
      </c>
      <c r="R16" s="476">
        <v>0</v>
      </c>
      <c r="S16" s="477">
        <v>0</v>
      </c>
      <c r="T16" s="423">
        <f>SUM(M16:S16)</f>
        <v>0</v>
      </c>
      <c r="U16" s="21">
        <f>D16+L16</f>
        <v>0</v>
      </c>
      <c r="V16" s="98"/>
      <c r="W16" s="146"/>
    </row>
    <row r="17" spans="1:23" ht="26.45" customHeight="1" x14ac:dyDescent="0.2">
      <c r="A17" s="907" t="s">
        <v>179</v>
      </c>
      <c r="B17" s="908"/>
      <c r="C17" s="20" t="s">
        <v>29</v>
      </c>
      <c r="D17" s="194">
        <f>'2. modul_3'!U17</f>
        <v>0</v>
      </c>
      <c r="E17" s="291">
        <f t="shared" ref="E17:K17" si="5">IF(E9&lt;0,-E9,0)</f>
        <v>0</v>
      </c>
      <c r="F17" s="238">
        <f t="shared" si="5"/>
        <v>0</v>
      </c>
      <c r="G17" s="238">
        <f t="shared" si="5"/>
        <v>0</v>
      </c>
      <c r="H17" s="238">
        <f t="shared" si="5"/>
        <v>0</v>
      </c>
      <c r="I17" s="238">
        <f t="shared" si="5"/>
        <v>0</v>
      </c>
      <c r="J17" s="238">
        <f t="shared" si="5"/>
        <v>0</v>
      </c>
      <c r="K17" s="281">
        <f t="shared" si="5"/>
        <v>0</v>
      </c>
      <c r="L17" s="418">
        <f>'2. modul_3'!T17+E17+F17+G17+H17+I17+J17+K17</f>
        <v>0</v>
      </c>
      <c r="M17" s="190"/>
      <c r="N17" s="199"/>
      <c r="O17" s="199"/>
      <c r="P17" s="199"/>
      <c r="Q17" s="199"/>
      <c r="R17" s="199"/>
      <c r="S17" s="191"/>
      <c r="T17" s="200"/>
      <c r="U17" s="21">
        <f t="shared" si="0"/>
        <v>0</v>
      </c>
      <c r="V17" s="98"/>
      <c r="W17" s="146"/>
    </row>
    <row r="18" spans="1:23" ht="26.45" customHeight="1" x14ac:dyDescent="0.2">
      <c r="A18" s="903" t="s">
        <v>12</v>
      </c>
      <c r="B18" s="904"/>
      <c r="C18" s="20" t="s">
        <v>29</v>
      </c>
      <c r="D18" s="194">
        <f>'2. modul_3'!U18</f>
        <v>0</v>
      </c>
      <c r="E18" s="198"/>
      <c r="F18" s="189">
        <f>'7. modul'!E12</f>
        <v>0</v>
      </c>
      <c r="G18" s="189">
        <f>'7. modul'!E13</f>
        <v>0</v>
      </c>
      <c r="H18" s="364">
        <f>'7. modul'!E14</f>
        <v>0</v>
      </c>
      <c r="I18" s="364">
        <f>'7. modul'!E15</f>
        <v>0</v>
      </c>
      <c r="J18" s="364">
        <f>'7. modul'!E16</f>
        <v>0</v>
      </c>
      <c r="K18" s="175">
        <f>'7. modul'!E17</f>
        <v>0</v>
      </c>
      <c r="L18" s="418">
        <f>'2. modul_4'!T18+F18+G18+H18+I18+J18+K18</f>
        <v>0</v>
      </c>
      <c r="M18" s="190"/>
      <c r="N18" s="199"/>
      <c r="O18" s="199"/>
      <c r="P18" s="199"/>
      <c r="Q18" s="199"/>
      <c r="R18" s="199"/>
      <c r="S18" s="191"/>
      <c r="T18" s="200"/>
      <c r="U18" s="21">
        <f t="shared" si="0"/>
        <v>0</v>
      </c>
      <c r="V18" s="98"/>
      <c r="W18" s="146"/>
    </row>
    <row r="19" spans="1:23" ht="26.45" customHeight="1" x14ac:dyDescent="0.2">
      <c r="A19" s="903" t="s">
        <v>36</v>
      </c>
      <c r="B19" s="904"/>
      <c r="C19" s="20" t="s">
        <v>28</v>
      </c>
      <c r="D19" s="194">
        <f>'2. modul_3'!U19</f>
        <v>0</v>
      </c>
      <c r="E19" s="417">
        <f>'7. modul'!F8</f>
        <v>0</v>
      </c>
      <c r="F19" s="189">
        <f>'7. modul'!F12</f>
        <v>0</v>
      </c>
      <c r="G19" s="189">
        <f>'7. modul'!F13</f>
        <v>0</v>
      </c>
      <c r="H19" s="364">
        <f>'7. modul'!F14</f>
        <v>0</v>
      </c>
      <c r="I19" s="364">
        <f>'7. modul'!F15</f>
        <v>0</v>
      </c>
      <c r="J19" s="364">
        <f>'7. modul'!F16</f>
        <v>0</v>
      </c>
      <c r="K19" s="175">
        <f>'7. modul'!F17</f>
        <v>0</v>
      </c>
      <c r="L19" s="418">
        <f>'2. modul_3'!T19+E19+F19+G19+H19+I19+J19+K19</f>
        <v>0</v>
      </c>
      <c r="M19" s="190"/>
      <c r="N19" s="199"/>
      <c r="O19" s="199"/>
      <c r="P19" s="199"/>
      <c r="Q19" s="199"/>
      <c r="R19" s="199"/>
      <c r="S19" s="191"/>
      <c r="T19" s="200"/>
      <c r="U19" s="21">
        <f t="shared" si="0"/>
        <v>0</v>
      </c>
      <c r="V19" s="98"/>
      <c r="W19" s="146"/>
    </row>
    <row r="20" spans="1:23" ht="13.15" customHeight="1" x14ac:dyDescent="0.2">
      <c r="A20" s="708" t="s">
        <v>13</v>
      </c>
      <c r="B20" s="709"/>
      <c r="C20" s="706" t="s">
        <v>29</v>
      </c>
      <c r="D20" s="1050">
        <f>'2. modul_3'!U20</f>
        <v>0</v>
      </c>
      <c r="E20" s="1052"/>
      <c r="F20" s="1002"/>
      <c r="G20" s="1002"/>
      <c r="H20" s="1002"/>
      <c r="I20" s="740"/>
      <c r="J20" s="740"/>
      <c r="K20" s="1060"/>
      <c r="L20" s="1062"/>
      <c r="M20" s="1000"/>
      <c r="N20" s="1053"/>
      <c r="O20" s="1053"/>
      <c r="P20" s="279"/>
      <c r="Q20" s="279"/>
      <c r="R20" s="1053"/>
      <c r="S20" s="1064"/>
      <c r="T20" s="1058"/>
      <c r="U20" s="997">
        <f t="shared" si="0"/>
        <v>0</v>
      </c>
      <c r="V20" s="98"/>
      <c r="W20" s="146"/>
    </row>
    <row r="21" spans="1:23" ht="13.15" customHeight="1" x14ac:dyDescent="0.2">
      <c r="A21" s="781"/>
      <c r="B21" s="782"/>
      <c r="C21" s="757"/>
      <c r="D21" s="1051"/>
      <c r="E21" s="1052"/>
      <c r="F21" s="1003"/>
      <c r="G21" s="1002"/>
      <c r="H21" s="1003"/>
      <c r="I21" s="946"/>
      <c r="J21" s="935"/>
      <c r="K21" s="1061"/>
      <c r="L21" s="1063"/>
      <c r="M21" s="1057"/>
      <c r="N21" s="1054"/>
      <c r="O21" s="1054"/>
      <c r="P21" s="280"/>
      <c r="Q21" s="280"/>
      <c r="R21" s="880"/>
      <c r="S21" s="1056"/>
      <c r="T21" s="1059"/>
      <c r="U21" s="998">
        <f t="shared" si="0"/>
        <v>0</v>
      </c>
      <c r="V21" s="98"/>
      <c r="W21" s="146"/>
    </row>
    <row r="22" spans="1:23" ht="13.15" customHeight="1" x14ac:dyDescent="0.2">
      <c r="A22" s="708" t="s">
        <v>14</v>
      </c>
      <c r="B22" s="709"/>
      <c r="C22" s="706" t="s">
        <v>29</v>
      </c>
      <c r="D22" s="1050">
        <f>'2. modul_3'!U22</f>
        <v>0</v>
      </c>
      <c r="E22" s="1052"/>
      <c r="F22" s="1002"/>
      <c r="G22" s="1002"/>
      <c r="H22" s="1002"/>
      <c r="I22" s="740"/>
      <c r="J22" s="740"/>
      <c r="K22" s="1060"/>
      <c r="L22" s="1062"/>
      <c r="M22" s="1000"/>
      <c r="N22" s="1053"/>
      <c r="O22" s="1053"/>
      <c r="P22" s="279"/>
      <c r="Q22" s="279"/>
      <c r="R22" s="1053"/>
      <c r="S22" s="1055"/>
      <c r="T22" s="1058"/>
      <c r="U22" s="997">
        <f t="shared" si="0"/>
        <v>0</v>
      </c>
      <c r="V22" s="98"/>
      <c r="W22" s="146"/>
    </row>
    <row r="23" spans="1:23" ht="13.15" customHeight="1" x14ac:dyDescent="0.2">
      <c r="A23" s="781"/>
      <c r="B23" s="782"/>
      <c r="C23" s="757"/>
      <c r="D23" s="1051"/>
      <c r="E23" s="1052"/>
      <c r="F23" s="1003"/>
      <c r="G23" s="1002"/>
      <c r="H23" s="1003"/>
      <c r="I23" s="946"/>
      <c r="J23" s="935"/>
      <c r="K23" s="1061"/>
      <c r="L23" s="1063"/>
      <c r="M23" s="1057"/>
      <c r="N23" s="1054"/>
      <c r="O23" s="1054"/>
      <c r="P23" s="280"/>
      <c r="Q23" s="280"/>
      <c r="R23" s="880"/>
      <c r="S23" s="1056"/>
      <c r="T23" s="1059"/>
      <c r="U23" s="998">
        <f t="shared" si="0"/>
        <v>0</v>
      </c>
      <c r="V23" s="98"/>
      <c r="W23" s="146"/>
    </row>
    <row r="24" spans="1:23" ht="13.15" customHeight="1" x14ac:dyDescent="0.2">
      <c r="A24" s="708" t="s">
        <v>243</v>
      </c>
      <c r="B24" s="709"/>
      <c r="C24" s="706" t="s">
        <v>29</v>
      </c>
      <c r="D24" s="1050">
        <f>'2. modul_3'!U24</f>
        <v>0</v>
      </c>
      <c r="E24" s="1052"/>
      <c r="F24" s="1002"/>
      <c r="G24" s="1002"/>
      <c r="H24" s="1002"/>
      <c r="I24" s="740"/>
      <c r="J24" s="740"/>
      <c r="K24" s="1060"/>
      <c r="L24" s="1062"/>
      <c r="M24" s="1000"/>
      <c r="N24" s="1053"/>
      <c r="O24" s="1053"/>
      <c r="P24" s="279"/>
      <c r="Q24" s="279"/>
      <c r="R24" s="1053"/>
      <c r="S24" s="1055"/>
      <c r="T24" s="1058"/>
      <c r="U24" s="997">
        <f t="shared" si="0"/>
        <v>0</v>
      </c>
      <c r="V24" s="98"/>
      <c r="W24" s="146"/>
    </row>
    <row r="25" spans="1:23" ht="13.15" customHeight="1" x14ac:dyDescent="0.2">
      <c r="A25" s="781"/>
      <c r="B25" s="782"/>
      <c r="C25" s="757"/>
      <c r="D25" s="1051"/>
      <c r="E25" s="1052"/>
      <c r="F25" s="1003"/>
      <c r="G25" s="1002"/>
      <c r="H25" s="1003"/>
      <c r="I25" s="946"/>
      <c r="J25" s="935"/>
      <c r="K25" s="1061"/>
      <c r="L25" s="1063"/>
      <c r="M25" s="1057"/>
      <c r="N25" s="1054"/>
      <c r="O25" s="1054"/>
      <c r="P25" s="280"/>
      <c r="Q25" s="280"/>
      <c r="R25" s="880"/>
      <c r="S25" s="1056"/>
      <c r="T25" s="1059"/>
      <c r="U25" s="998">
        <f t="shared" si="0"/>
        <v>0</v>
      </c>
      <c r="V25" s="98"/>
      <c r="W25" s="146"/>
    </row>
    <row r="26" spans="1:23" ht="13.15" customHeight="1" x14ac:dyDescent="0.2">
      <c r="A26" s="708" t="s">
        <v>253</v>
      </c>
      <c r="B26" s="709"/>
      <c r="C26" s="956" t="s">
        <v>252</v>
      </c>
      <c r="D26" s="1050">
        <f>'2. modul_3'!U26</f>
        <v>0</v>
      </c>
      <c r="E26" s="1052"/>
      <c r="F26" s="1002"/>
      <c r="G26" s="1002"/>
      <c r="H26" s="1002"/>
      <c r="I26" s="452"/>
      <c r="J26" s="740"/>
      <c r="K26" s="1060"/>
      <c r="L26" s="1062"/>
      <c r="M26" s="453"/>
      <c r="N26" s="454"/>
      <c r="O26" s="454"/>
      <c r="P26" s="1073"/>
      <c r="Q26" s="1073"/>
      <c r="R26" s="438"/>
      <c r="S26" s="439"/>
      <c r="T26" s="1058"/>
      <c r="U26" s="997">
        <f>D26+L26</f>
        <v>0</v>
      </c>
      <c r="V26" s="98"/>
      <c r="W26" s="146"/>
    </row>
    <row r="27" spans="1:23" ht="13.15" customHeight="1" x14ac:dyDescent="0.2">
      <c r="A27" s="781"/>
      <c r="B27" s="782"/>
      <c r="C27" s="957"/>
      <c r="D27" s="1051"/>
      <c r="E27" s="1052"/>
      <c r="F27" s="1003"/>
      <c r="G27" s="1002"/>
      <c r="H27" s="1003"/>
      <c r="I27" s="452"/>
      <c r="J27" s="935"/>
      <c r="K27" s="1061"/>
      <c r="L27" s="1063"/>
      <c r="M27" s="453"/>
      <c r="N27" s="454"/>
      <c r="O27" s="454"/>
      <c r="P27" s="1074"/>
      <c r="Q27" s="1074"/>
      <c r="R27" s="438"/>
      <c r="S27" s="439"/>
      <c r="T27" s="1059"/>
      <c r="U27" s="998">
        <f t="shared" si="0"/>
        <v>0</v>
      </c>
      <c r="V27" s="98"/>
      <c r="W27" s="146"/>
    </row>
    <row r="28" spans="1:23" ht="13.15" customHeight="1" x14ac:dyDescent="0.2">
      <c r="A28" s="708" t="s">
        <v>41</v>
      </c>
      <c r="B28" s="709"/>
      <c r="C28" s="706"/>
      <c r="D28" s="1050">
        <f>'2. modul_3'!U28</f>
        <v>0</v>
      </c>
      <c r="E28" s="1052"/>
      <c r="F28" s="1002"/>
      <c r="G28" s="1002"/>
      <c r="H28" s="1002"/>
      <c r="I28" s="740"/>
      <c r="J28" s="740"/>
      <c r="K28" s="1060"/>
      <c r="L28" s="1062"/>
      <c r="M28" s="1000"/>
      <c r="N28" s="1053"/>
      <c r="O28" s="1053"/>
      <c r="P28" s="279"/>
      <c r="Q28" s="279"/>
      <c r="R28" s="1053"/>
      <c r="S28" s="1055"/>
      <c r="T28" s="1058"/>
      <c r="U28" s="997">
        <f t="shared" si="0"/>
        <v>0</v>
      </c>
      <c r="V28" s="98"/>
      <c r="W28" s="146"/>
    </row>
    <row r="29" spans="1:23" ht="13.15" customHeight="1" x14ac:dyDescent="0.2">
      <c r="A29" s="781"/>
      <c r="B29" s="782"/>
      <c r="C29" s="757"/>
      <c r="D29" s="1051"/>
      <c r="E29" s="1052"/>
      <c r="F29" s="1003"/>
      <c r="G29" s="1002"/>
      <c r="H29" s="1003"/>
      <c r="I29" s="946"/>
      <c r="J29" s="935"/>
      <c r="K29" s="1061"/>
      <c r="L29" s="1063"/>
      <c r="M29" s="1057"/>
      <c r="N29" s="1054"/>
      <c r="O29" s="1054"/>
      <c r="P29" s="280"/>
      <c r="Q29" s="280"/>
      <c r="R29" s="880"/>
      <c r="S29" s="897"/>
      <c r="T29" s="1059"/>
      <c r="U29" s="998">
        <f t="shared" si="0"/>
        <v>0</v>
      </c>
      <c r="V29" s="98"/>
      <c r="W29" s="146"/>
    </row>
    <row r="30" spans="1:23" ht="26.45" customHeight="1" thickBot="1" x14ac:dyDescent="0.25">
      <c r="A30" s="954" t="s">
        <v>15</v>
      </c>
      <c r="B30" s="955"/>
      <c r="C30" s="254" t="s">
        <v>27</v>
      </c>
      <c r="D30" s="278">
        <f>'2. modul_3'!U30</f>
        <v>0</v>
      </c>
      <c r="E30" s="425">
        <f>'6. modul_2'!H24</f>
        <v>0</v>
      </c>
      <c r="F30" s="270">
        <f>'6. modul_2'!H25</f>
        <v>0</v>
      </c>
      <c r="G30" s="270">
        <f>'6. modul_2'!H26</f>
        <v>0</v>
      </c>
      <c r="H30" s="270">
        <f>'6. modul_2'!H27</f>
        <v>0</v>
      </c>
      <c r="I30" s="256">
        <f>'6. modul_2'!H28</f>
        <v>0</v>
      </c>
      <c r="J30" s="256">
        <f>'6. modul_2'!H29</f>
        <v>0</v>
      </c>
      <c r="K30" s="408">
        <f>'6. modul_2'!H30</f>
        <v>0</v>
      </c>
      <c r="L30" s="426">
        <f>'2. modul_3'!T30+E30+F30+G30+H30+I30+J30+K30</f>
        <v>0</v>
      </c>
      <c r="M30" s="413">
        <f>'6. modul_2'!H33</f>
        <v>0</v>
      </c>
      <c r="N30" s="274">
        <f>'6. modul_2'!H34</f>
        <v>0</v>
      </c>
      <c r="O30" s="274">
        <f>'6. modul_2'!H35</f>
        <v>0</v>
      </c>
      <c r="P30" s="274">
        <f>'6. modul_2'!H36</f>
        <v>0</v>
      </c>
      <c r="Q30" s="274">
        <f>'6. modul_2'!H37</f>
        <v>0</v>
      </c>
      <c r="R30" s="274">
        <f>'6. modul_2'!H38</f>
        <v>0</v>
      </c>
      <c r="S30" s="274">
        <f>'6. modul_2'!H39</f>
        <v>0</v>
      </c>
      <c r="T30" s="427">
        <f>SUM(M30:S30)</f>
        <v>0</v>
      </c>
      <c r="U30" s="259">
        <f t="shared" si="0"/>
        <v>0</v>
      </c>
      <c r="V30" s="98"/>
      <c r="W30" s="146"/>
    </row>
    <row r="31" spans="1:23" ht="14.25" hidden="1" thickTop="1" thickBot="1" x14ac:dyDescent="0.25">
      <c r="A31" s="899" t="s">
        <v>183</v>
      </c>
      <c r="B31" s="900"/>
      <c r="C31" s="249"/>
      <c r="D31" s="271"/>
      <c r="E31" s="250">
        <f>$E$17</f>
        <v>0</v>
      </c>
      <c r="F31" s="250">
        <f>$F$17</f>
        <v>0</v>
      </c>
      <c r="G31" s="250">
        <f>$G$17</f>
        <v>0</v>
      </c>
      <c r="H31" s="250">
        <f>$H$17</f>
        <v>0</v>
      </c>
      <c r="I31" s="250">
        <f>$I$17</f>
        <v>0</v>
      </c>
      <c r="J31" s="250">
        <f>$J$17</f>
        <v>0</v>
      </c>
      <c r="K31" s="250">
        <f>$K$17</f>
        <v>0</v>
      </c>
      <c r="L31" s="250"/>
      <c r="M31" s="250">
        <f>$M$17</f>
        <v>0</v>
      </c>
      <c r="N31" s="250">
        <f>$N$17</f>
        <v>0</v>
      </c>
      <c r="O31" s="250">
        <f>$O$17</f>
        <v>0</v>
      </c>
      <c r="P31" s="250">
        <f>$P$17</f>
        <v>0</v>
      </c>
      <c r="Q31" s="250">
        <f>$Q$17</f>
        <v>0</v>
      </c>
      <c r="R31" s="250">
        <f>$R$17</f>
        <v>0</v>
      </c>
      <c r="S31" s="250">
        <f>$S$17</f>
        <v>0</v>
      </c>
      <c r="T31" s="273"/>
      <c r="U31" s="260"/>
      <c r="V31" s="97"/>
      <c r="W31" s="146"/>
    </row>
    <row r="32" spans="1:23" ht="13.5" thickTop="1" x14ac:dyDescent="0.2">
      <c r="A32" s="306" t="s">
        <v>191</v>
      </c>
      <c r="B32" s="306"/>
      <c r="C32" s="306"/>
      <c r="D32" s="306"/>
      <c r="W32" s="146"/>
    </row>
    <row r="33" spans="1:23" x14ac:dyDescent="0.2">
      <c r="W33" s="146"/>
    </row>
    <row r="34" spans="1:23" x14ac:dyDescent="0.2">
      <c r="A34" s="94" t="s">
        <v>54</v>
      </c>
      <c r="W34" s="146"/>
    </row>
    <row r="35" spans="1:23" x14ac:dyDescent="0.2">
      <c r="A35" s="88" t="s">
        <v>81</v>
      </c>
      <c r="E35" s="95">
        <f>SUM(E8+E9+E11+E12+E19)-SUM(E13+E16+E18)</f>
        <v>0</v>
      </c>
      <c r="F35" s="95">
        <f>SUM(F8+F9+F11+F12+F19)-SUM(F13+F16+F18)</f>
        <v>0</v>
      </c>
      <c r="G35" s="95">
        <f>SUM(G8+G9+G11+G12+G19)-SUM(G13+G16+G18)</f>
        <v>0</v>
      </c>
      <c r="H35" s="95">
        <f>SUM(H8+H9+H11+H12+H19)-SUM(H13+H16+H18)</f>
        <v>0</v>
      </c>
      <c r="I35" s="95">
        <f>SUM(I8+I9+I11+I12+I19)-SUM(I13+I16+I18)</f>
        <v>0</v>
      </c>
      <c r="J35" s="95">
        <f>SUM(J8+J9+J11+J12)-SUM(J13+J15+J18)</f>
        <v>0</v>
      </c>
      <c r="K35" s="95">
        <f>SUM(K8+K9+K11+K12)-SUM(K13+K16+K18)</f>
        <v>0</v>
      </c>
      <c r="L35" s="95"/>
      <c r="M35" s="95">
        <f>SUM(M8+M9+M11+M12)-SUM(M13+M16+M15)</f>
        <v>0</v>
      </c>
      <c r="N35" s="95">
        <f t="shared" ref="N35:S35" si="6">SUM(N8+N9+N11+N12)-SUM(N13+N16)</f>
        <v>0</v>
      </c>
      <c r="O35" s="95">
        <f t="shared" si="6"/>
        <v>0</v>
      </c>
      <c r="P35" s="95">
        <f t="shared" si="6"/>
        <v>0</v>
      </c>
      <c r="Q35" s="95">
        <f t="shared" si="6"/>
        <v>0</v>
      </c>
      <c r="R35" s="95">
        <f t="shared" si="6"/>
        <v>0</v>
      </c>
      <c r="S35" s="95">
        <f t="shared" si="6"/>
        <v>0</v>
      </c>
      <c r="T35" s="95"/>
      <c r="U35" s="95"/>
      <c r="V35" s="95"/>
      <c r="W35" s="146"/>
    </row>
    <row r="36" spans="1:23" x14ac:dyDescent="0.2">
      <c r="A36" s="88" t="s">
        <v>82</v>
      </c>
      <c r="E36" s="96" t="str">
        <f>IF(E30-E35=0,"OK",E30-E35)</f>
        <v>OK</v>
      </c>
      <c r="F36" s="96" t="str">
        <f>IF(F30-F35=0,"OK",F30-F35)</f>
        <v>OK</v>
      </c>
      <c r="G36" s="96" t="str">
        <f>IF(G30-G35=0,"OK",G30-G35)</f>
        <v>OK</v>
      </c>
      <c r="H36" s="96" t="str">
        <f>IF(H30-H35=0,"OK",H30-H35)</f>
        <v>OK</v>
      </c>
      <c r="I36" s="96" t="str">
        <f>IF(I30-I35=0,"OK",I30-I35)</f>
        <v>OK</v>
      </c>
      <c r="J36" s="96" t="str">
        <f t="shared" ref="J36:S36" si="7">IF(J30-J35=0,"OK",J30-J35)</f>
        <v>OK</v>
      </c>
      <c r="K36" s="96" t="str">
        <f t="shared" si="7"/>
        <v>OK</v>
      </c>
      <c r="L36" s="96"/>
      <c r="M36" s="96" t="str">
        <f t="shared" si="7"/>
        <v>OK</v>
      </c>
      <c r="N36" s="96" t="str">
        <f t="shared" si="7"/>
        <v>OK</v>
      </c>
      <c r="O36" s="96" t="str">
        <f t="shared" si="7"/>
        <v>OK</v>
      </c>
      <c r="P36" s="96" t="str">
        <f t="shared" si="7"/>
        <v>OK</v>
      </c>
      <c r="Q36" s="96" t="str">
        <f t="shared" si="7"/>
        <v>OK</v>
      </c>
      <c r="R36" s="96" t="str">
        <f t="shared" si="7"/>
        <v>OK</v>
      </c>
      <c r="S36" s="96" t="str">
        <f t="shared" si="7"/>
        <v>OK</v>
      </c>
      <c r="T36" s="96"/>
      <c r="U36" s="96"/>
      <c r="V36" s="96"/>
      <c r="W36" s="146"/>
    </row>
    <row r="37" spans="1:23" x14ac:dyDescent="0.2">
      <c r="W37" s="146"/>
    </row>
    <row r="38" spans="1:23" x14ac:dyDescent="0.2">
      <c r="W38" s="146"/>
    </row>
    <row r="39" spans="1:23" x14ac:dyDescent="0.2">
      <c r="W39" s="146"/>
    </row>
    <row r="40" spans="1:23" x14ac:dyDescent="0.2">
      <c r="W40" s="146"/>
    </row>
    <row r="41" spans="1:23" x14ac:dyDescent="0.2">
      <c r="W41" s="146"/>
    </row>
    <row r="42" spans="1:23" x14ac:dyDescent="0.2">
      <c r="W42" s="146"/>
    </row>
    <row r="43" spans="1:23" x14ac:dyDescent="0.2">
      <c r="W43" s="146"/>
    </row>
    <row r="44" spans="1:23" x14ac:dyDescent="0.2">
      <c r="W44" s="146"/>
    </row>
    <row r="45" spans="1:23" x14ac:dyDescent="0.2">
      <c r="W45" s="146"/>
    </row>
    <row r="46" spans="1:23" x14ac:dyDescent="0.2">
      <c r="W46" s="146"/>
    </row>
    <row r="47" spans="1:23" x14ac:dyDescent="0.2">
      <c r="W47" s="146"/>
    </row>
    <row r="48" spans="1:23" x14ac:dyDescent="0.2">
      <c r="W48" s="146"/>
    </row>
    <row r="49" spans="23:23" x14ac:dyDescent="0.2">
      <c r="W49" s="146"/>
    </row>
    <row r="50" spans="23:23" x14ac:dyDescent="0.2">
      <c r="W50" s="146"/>
    </row>
    <row r="51" spans="23:23" x14ac:dyDescent="0.2">
      <c r="W51" s="146"/>
    </row>
    <row r="52" spans="23:23" x14ac:dyDescent="0.2">
      <c r="W52" s="146"/>
    </row>
    <row r="53" spans="23:23" x14ac:dyDescent="0.2">
      <c r="W53" s="146"/>
    </row>
    <row r="54" spans="23:23" x14ac:dyDescent="0.2">
      <c r="W54" s="146"/>
    </row>
    <row r="55" spans="23:23" x14ac:dyDescent="0.2">
      <c r="W55" s="146"/>
    </row>
    <row r="56" spans="23:23" x14ac:dyDescent="0.2">
      <c r="W56" s="146"/>
    </row>
    <row r="57" spans="23:23" x14ac:dyDescent="0.2">
      <c r="W57" s="146"/>
    </row>
    <row r="58" spans="23:23" x14ac:dyDescent="0.2">
      <c r="W58" s="146"/>
    </row>
    <row r="59" spans="23:23" x14ac:dyDescent="0.2">
      <c r="W59" s="146"/>
    </row>
    <row r="60" spans="23:23" x14ac:dyDescent="0.2">
      <c r="W60" s="146"/>
    </row>
    <row r="61" spans="23:23" x14ac:dyDescent="0.2">
      <c r="W61" s="146"/>
    </row>
  </sheetData>
  <sheetProtection password="CAEB" sheet="1" objects="1" scenarios="1"/>
  <mergeCells count="125">
    <mergeCell ref="L26:L27"/>
    <mergeCell ref="T26:T27"/>
    <mergeCell ref="P26:P27"/>
    <mergeCell ref="Q26:Q27"/>
    <mergeCell ref="K26:K27"/>
    <mergeCell ref="L20:L21"/>
    <mergeCell ref="M20:M21"/>
    <mergeCell ref="A1:U1"/>
    <mergeCell ref="Q3:S3"/>
    <mergeCell ref="T3:U3"/>
    <mergeCell ref="M4:T4"/>
    <mergeCell ref="E4:L4"/>
    <mergeCell ref="B2:C2"/>
    <mergeCell ref="U4:U6"/>
    <mergeCell ref="T5:T6"/>
    <mergeCell ref="A8:B8"/>
    <mergeCell ref="A9:B9"/>
    <mergeCell ref="R5:R6"/>
    <mergeCell ref="S5:S6"/>
    <mergeCell ref="J5:J6"/>
    <mergeCell ref="M5:M6"/>
    <mergeCell ref="N5:N6"/>
    <mergeCell ref="O5:O6"/>
    <mergeCell ref="G5:G6"/>
    <mergeCell ref="I5:I6"/>
    <mergeCell ref="P5:P6"/>
    <mergeCell ref="Q5:Q6"/>
    <mergeCell ref="L5:L6"/>
    <mergeCell ref="K5:K6"/>
    <mergeCell ref="A4:B7"/>
    <mergeCell ref="D4:D6"/>
    <mergeCell ref="E5:E6"/>
    <mergeCell ref="F5:F6"/>
    <mergeCell ref="A12:B12"/>
    <mergeCell ref="A13:B13"/>
    <mergeCell ref="A14:B14"/>
    <mergeCell ref="A15:B15"/>
    <mergeCell ref="A16:B16"/>
    <mergeCell ref="A10:B10"/>
    <mergeCell ref="A11:B11"/>
    <mergeCell ref="F20:F21"/>
    <mergeCell ref="I20:I21"/>
    <mergeCell ref="K20:K21"/>
    <mergeCell ref="J26:J27"/>
    <mergeCell ref="H26:H27"/>
    <mergeCell ref="H24:H25"/>
    <mergeCell ref="G24:G25"/>
    <mergeCell ref="A22:B23"/>
    <mergeCell ref="C22:C23"/>
    <mergeCell ref="D22:D23"/>
    <mergeCell ref="E22:E23"/>
    <mergeCell ref="J20:J21"/>
    <mergeCell ref="E26:E27"/>
    <mergeCell ref="D26:D27"/>
    <mergeCell ref="A26:B27"/>
    <mergeCell ref="C26:C27"/>
    <mergeCell ref="T20:T21"/>
    <mergeCell ref="U20:U21"/>
    <mergeCell ref="R20:R21"/>
    <mergeCell ref="S20:S21"/>
    <mergeCell ref="U22:U23"/>
    <mergeCell ref="N22:N23"/>
    <mergeCell ref="O22:O23"/>
    <mergeCell ref="T22:T23"/>
    <mergeCell ref="N20:N21"/>
    <mergeCell ref="O20:O21"/>
    <mergeCell ref="M22:M23"/>
    <mergeCell ref="I22:I23"/>
    <mergeCell ref="T24:T25"/>
    <mergeCell ref="M24:M25"/>
    <mergeCell ref="F24:F25"/>
    <mergeCell ref="I24:I25"/>
    <mergeCell ref="A28:B29"/>
    <mergeCell ref="C28:C29"/>
    <mergeCell ref="D28:D29"/>
    <mergeCell ref="E28:E29"/>
    <mergeCell ref="T28:T29"/>
    <mergeCell ref="M28:M29"/>
    <mergeCell ref="K28:K29"/>
    <mergeCell ref="R22:R23"/>
    <mergeCell ref="S22:S23"/>
    <mergeCell ref="K22:K23"/>
    <mergeCell ref="L22:L23"/>
    <mergeCell ref="K24:K25"/>
    <mergeCell ref="L24:L25"/>
    <mergeCell ref="J22:J23"/>
    <mergeCell ref="J24:J25"/>
    <mergeCell ref="J28:J29"/>
    <mergeCell ref="I28:I29"/>
    <mergeCell ref="L28:L29"/>
    <mergeCell ref="U28:U29"/>
    <mergeCell ref="N28:N29"/>
    <mergeCell ref="O28:O29"/>
    <mergeCell ref="R24:R25"/>
    <mergeCell ref="S24:S25"/>
    <mergeCell ref="R28:R29"/>
    <mergeCell ref="S28:S29"/>
    <mergeCell ref="U24:U25"/>
    <mergeCell ref="N24:N25"/>
    <mergeCell ref="O24:O25"/>
    <mergeCell ref="U26:U27"/>
    <mergeCell ref="A30:B30"/>
    <mergeCell ref="A31:B31"/>
    <mergeCell ref="H5:H6"/>
    <mergeCell ref="F28:F29"/>
    <mergeCell ref="A24:B25"/>
    <mergeCell ref="C24:C25"/>
    <mergeCell ref="D24:D25"/>
    <mergeCell ref="E24:E25"/>
    <mergeCell ref="F22:F23"/>
    <mergeCell ref="G22:G23"/>
    <mergeCell ref="G28:G29"/>
    <mergeCell ref="G26:G27"/>
    <mergeCell ref="H20:H21"/>
    <mergeCell ref="G20:G21"/>
    <mergeCell ref="A17:B17"/>
    <mergeCell ref="A18:B18"/>
    <mergeCell ref="A19:B19"/>
    <mergeCell ref="H28:H29"/>
    <mergeCell ref="H22:H23"/>
    <mergeCell ref="A20:B21"/>
    <mergeCell ref="C20:C21"/>
    <mergeCell ref="D20:D21"/>
    <mergeCell ref="E20:E21"/>
    <mergeCell ref="F26:F27"/>
  </mergeCells>
  <phoneticPr fontId="2" type="noConversion"/>
  <printOptions horizontalCentered="1" verticalCentered="1"/>
  <pageMargins left="0" right="0" top="0.59055118110236227" bottom="0.39370078740157483" header="0.51181102362204722" footer="0.51181102362204722"/>
  <pageSetup paperSize="9" scale="7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/>
  <dimension ref="A1:U61"/>
  <sheetViews>
    <sheetView zoomScale="75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P8" sqref="P8"/>
    </sheetView>
  </sheetViews>
  <sheetFormatPr defaultRowHeight="12.75" x14ac:dyDescent="0.2"/>
  <cols>
    <col min="1" max="1" width="12.28515625" customWidth="1"/>
    <col min="2" max="2" width="9.7109375" customWidth="1"/>
    <col min="3" max="3" width="9.85546875" customWidth="1"/>
    <col min="4" max="10" width="8.7109375" customWidth="1"/>
    <col min="11" max="11" width="8.7109375" hidden="1" customWidth="1"/>
    <col min="12" max="13" width="8.7109375" customWidth="1"/>
    <col min="14" max="14" width="8.7109375" hidden="1" customWidth="1"/>
    <col min="15" max="19" width="8.7109375" customWidth="1"/>
  </cols>
  <sheetData>
    <row r="1" spans="1:21" ht="18.75" thickBot="1" x14ac:dyDescent="0.25">
      <c r="A1" s="742" t="s">
        <v>0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</row>
    <row r="2" spans="1:21" ht="21" customHeight="1" thickTop="1" thickBot="1" x14ac:dyDescent="0.25">
      <c r="A2" s="351" t="s">
        <v>210</v>
      </c>
      <c r="B2" s="921" t="s">
        <v>1</v>
      </c>
      <c r="C2" s="1077"/>
      <c r="D2" s="30" t="s">
        <v>21</v>
      </c>
      <c r="E2" s="29" t="s">
        <v>22</v>
      </c>
      <c r="T2" s="146"/>
    </row>
    <row r="3" spans="1:21" ht="14.25" thickTop="1" thickBot="1" x14ac:dyDescent="0.25">
      <c r="A3" s="347"/>
      <c r="B3" s="348"/>
      <c r="C3" s="349"/>
      <c r="D3" s="237">
        <f>'1. modul'!D3</f>
        <v>0</v>
      </c>
      <c r="E3" s="236">
        <f>'1. modul'!E3</f>
        <v>2021</v>
      </c>
      <c r="O3" s="909" t="s">
        <v>30</v>
      </c>
      <c r="P3" s="992"/>
      <c r="Q3" s="910"/>
      <c r="R3" s="911"/>
      <c r="S3" s="912"/>
      <c r="T3" s="146"/>
    </row>
    <row r="4" spans="1:21" ht="13.9" customHeight="1" thickTop="1" x14ac:dyDescent="0.2">
      <c r="A4" s="928" t="s">
        <v>84</v>
      </c>
      <c r="B4" s="929"/>
      <c r="C4" s="1"/>
      <c r="D4" s="1069" t="s">
        <v>142</v>
      </c>
      <c r="E4" s="1076" t="s">
        <v>220</v>
      </c>
      <c r="F4" s="918"/>
      <c r="G4" s="918"/>
      <c r="H4" s="918"/>
      <c r="I4" s="918"/>
      <c r="J4" s="918"/>
      <c r="K4" s="918"/>
      <c r="L4" s="918"/>
      <c r="M4" s="918"/>
      <c r="N4" s="918"/>
      <c r="O4" s="920"/>
      <c r="P4" s="1086" t="s">
        <v>145</v>
      </c>
      <c r="Q4" s="1086" t="s">
        <v>146</v>
      </c>
      <c r="R4" s="913" t="s">
        <v>129</v>
      </c>
      <c r="S4" s="1090" t="s">
        <v>147</v>
      </c>
      <c r="T4" s="146"/>
    </row>
    <row r="5" spans="1:21" ht="13.9" customHeight="1" x14ac:dyDescent="0.2">
      <c r="A5" s="930"/>
      <c r="B5" s="931"/>
      <c r="C5" s="2"/>
      <c r="D5" s="1070"/>
      <c r="E5" s="1093" t="s">
        <v>139</v>
      </c>
      <c r="F5" s="1049" t="s">
        <v>140</v>
      </c>
      <c r="G5" s="1066" t="s">
        <v>141</v>
      </c>
      <c r="H5" s="1049" t="s">
        <v>143</v>
      </c>
      <c r="I5" s="1097" t="s">
        <v>113</v>
      </c>
      <c r="J5" s="1089" t="s">
        <v>114</v>
      </c>
      <c r="K5" s="1089" t="s">
        <v>115</v>
      </c>
      <c r="L5" s="1089" t="s">
        <v>144</v>
      </c>
      <c r="M5" s="1095" t="s">
        <v>135</v>
      </c>
      <c r="N5" s="1096"/>
      <c r="O5" s="1085" t="s">
        <v>235</v>
      </c>
      <c r="P5" s="1087"/>
      <c r="Q5" s="1087"/>
      <c r="R5" s="964"/>
      <c r="S5" s="1091"/>
      <c r="T5" s="146"/>
    </row>
    <row r="6" spans="1:21" x14ac:dyDescent="0.2">
      <c r="A6" s="930"/>
      <c r="B6" s="931"/>
      <c r="C6" s="2"/>
      <c r="D6" s="1071"/>
      <c r="E6" s="1094"/>
      <c r="F6" s="1084"/>
      <c r="G6" s="1084"/>
      <c r="H6" s="927"/>
      <c r="I6" s="924"/>
      <c r="J6" s="927"/>
      <c r="K6" s="927"/>
      <c r="L6" s="927"/>
      <c r="M6" s="927"/>
      <c r="N6" s="1022"/>
      <c r="O6" s="757"/>
      <c r="P6" s="1088"/>
      <c r="Q6" s="1088"/>
      <c r="R6" s="965"/>
      <c r="S6" s="1092"/>
      <c r="T6" s="146"/>
    </row>
    <row r="7" spans="1:21" ht="13.5" thickBot="1" x14ac:dyDescent="0.25">
      <c r="A7" s="932"/>
      <c r="B7" s="933"/>
      <c r="C7" s="3"/>
      <c r="D7" s="192" t="s">
        <v>7</v>
      </c>
      <c r="E7" s="289" t="s">
        <v>7</v>
      </c>
      <c r="F7" s="187" t="s">
        <v>7</v>
      </c>
      <c r="G7" s="187" t="s">
        <v>7</v>
      </c>
      <c r="H7" s="186" t="s">
        <v>7</v>
      </c>
      <c r="I7" s="68" t="s">
        <v>7</v>
      </c>
      <c r="J7" s="26" t="s">
        <v>7</v>
      </c>
      <c r="K7" s="26" t="s">
        <v>7</v>
      </c>
      <c r="L7" s="26" t="s">
        <v>7</v>
      </c>
      <c r="M7" s="26" t="s">
        <v>7</v>
      </c>
      <c r="N7" s="170" t="s">
        <v>7</v>
      </c>
      <c r="O7" s="429" t="s">
        <v>7</v>
      </c>
      <c r="P7" s="201" t="s">
        <v>7</v>
      </c>
      <c r="Q7" s="201" t="s">
        <v>7</v>
      </c>
      <c r="R7" s="149" t="s">
        <v>7</v>
      </c>
      <c r="S7" s="149" t="s">
        <v>7</v>
      </c>
      <c r="T7" s="146"/>
    </row>
    <row r="8" spans="1:21" ht="24.75" customHeight="1" x14ac:dyDescent="0.2">
      <c r="A8" s="916" t="s">
        <v>8</v>
      </c>
      <c r="B8" s="917"/>
      <c r="C8" s="19" t="s">
        <v>28</v>
      </c>
      <c r="D8" s="193">
        <f>'2. modul_4'!U8</f>
        <v>0</v>
      </c>
      <c r="E8" s="610">
        <f>'5. modul_2'!H40</f>
        <v>0</v>
      </c>
      <c r="F8" s="611">
        <f>'5. modul_2'!H41</f>
        <v>0</v>
      </c>
      <c r="G8" s="611">
        <f>'5. modul_2'!H42</f>
        <v>0</v>
      </c>
      <c r="H8" s="611">
        <f>'5. modul_2'!H43</f>
        <v>0</v>
      </c>
      <c r="I8" s="387">
        <f>'5. modul_2'!H44</f>
        <v>0</v>
      </c>
      <c r="J8" s="387">
        <f>'5. modul_2'!H45</f>
        <v>0</v>
      </c>
      <c r="K8" s="387">
        <f>'5. modul_2'!H46</f>
        <v>0</v>
      </c>
      <c r="L8" s="387">
        <f>'5. modul_2'!H47</f>
        <v>0</v>
      </c>
      <c r="M8" s="388">
        <f>'5. modul_2'!H48</f>
        <v>0</v>
      </c>
      <c r="N8" s="67"/>
      <c r="O8" s="428">
        <f>'2. modul_4'!T8+E8+F8+G8+H8+I8+J8+K8+L8+M8</f>
        <v>0</v>
      </c>
      <c r="P8" s="154">
        <f>'2. modul_4'!L8+O8</f>
        <v>0</v>
      </c>
      <c r="Q8" s="154">
        <f>'2. modul_3'!Q8+P8</f>
        <v>0</v>
      </c>
      <c r="R8" s="16">
        <f>D8+O8</f>
        <v>0</v>
      </c>
      <c r="S8" s="16">
        <f>'1. modul'!S8:S9+R8</f>
        <v>0</v>
      </c>
      <c r="T8" s="146"/>
    </row>
    <row r="9" spans="1:21" ht="28.5" customHeight="1" x14ac:dyDescent="0.2">
      <c r="A9" s="903" t="s">
        <v>182</v>
      </c>
      <c r="B9" s="904"/>
      <c r="C9" s="20" t="s">
        <v>28</v>
      </c>
      <c r="D9" s="194">
        <f>'2. modul_4'!U9</f>
        <v>0</v>
      </c>
      <c r="E9" s="612">
        <f t="shared" ref="E9:M9" si="0">E30+E16+E13-E12-E11-E8</f>
        <v>0</v>
      </c>
      <c r="F9" s="613">
        <f t="shared" si="0"/>
        <v>0</v>
      </c>
      <c r="G9" s="613">
        <f t="shared" si="0"/>
        <v>0</v>
      </c>
      <c r="H9" s="613">
        <f t="shared" si="0"/>
        <v>0</v>
      </c>
      <c r="I9" s="613">
        <f t="shared" si="0"/>
        <v>0</v>
      </c>
      <c r="J9" s="613">
        <f>J30+J16+J13-J12-J11-J8</f>
        <v>0</v>
      </c>
      <c r="K9" s="613">
        <f>K30+K16+K13-K12-K11-K8</f>
        <v>0</v>
      </c>
      <c r="L9" s="613">
        <f>L30+L16+L13-L12-L11-L8</f>
        <v>0</v>
      </c>
      <c r="M9" s="614">
        <f t="shared" si="0"/>
        <v>0</v>
      </c>
      <c r="N9" s="175"/>
      <c r="O9" s="418">
        <f>'2. modul_4'!T9+E9+F9+G9+H9+I9+J9+K9+L9+M9</f>
        <v>0</v>
      </c>
      <c r="P9" s="155">
        <f>'2. modul_4'!L9+O9</f>
        <v>0</v>
      </c>
      <c r="Q9" s="155">
        <f>'2. modul_3'!Q9+P9</f>
        <v>0</v>
      </c>
      <c r="R9" s="21">
        <f>D9+L9</f>
        <v>0</v>
      </c>
      <c r="S9" s="21">
        <f>R9</f>
        <v>0</v>
      </c>
      <c r="T9" s="146"/>
    </row>
    <row r="10" spans="1:21" ht="26.45" customHeight="1" x14ac:dyDescent="0.2">
      <c r="A10" s="903" t="s">
        <v>35</v>
      </c>
      <c r="B10" s="904"/>
      <c r="C10" s="20"/>
      <c r="D10" s="194">
        <f>'2. modul_4'!U10</f>
        <v>0</v>
      </c>
      <c r="E10" s="615">
        <f t="shared" ref="E10:M10" si="1">E9+E31</f>
        <v>0</v>
      </c>
      <c r="F10" s="389">
        <f t="shared" si="1"/>
        <v>0</v>
      </c>
      <c r="G10" s="389">
        <f t="shared" si="1"/>
        <v>0</v>
      </c>
      <c r="H10" s="389">
        <f t="shared" si="1"/>
        <v>0</v>
      </c>
      <c r="I10" s="389">
        <f t="shared" si="1"/>
        <v>0</v>
      </c>
      <c r="J10" s="389">
        <f t="shared" si="1"/>
        <v>0</v>
      </c>
      <c r="K10" s="389">
        <f>K9+K31</f>
        <v>0</v>
      </c>
      <c r="L10" s="389">
        <f t="shared" si="1"/>
        <v>0</v>
      </c>
      <c r="M10" s="390">
        <f t="shared" si="1"/>
        <v>0</v>
      </c>
      <c r="N10" s="24"/>
      <c r="O10" s="418">
        <f>'2. modul_4'!T10+E10+F10+G10+H10+I10+J10+K10+L10+M10</f>
        <v>0</v>
      </c>
      <c r="P10" s="155">
        <f>'2. modul_4'!L10+O10</f>
        <v>0</v>
      </c>
      <c r="Q10" s="155">
        <f>'2. modul_3'!Q10+P10</f>
        <v>0</v>
      </c>
      <c r="R10" s="21">
        <f t="shared" ref="R10:R30" si="2">D10+O10</f>
        <v>0</v>
      </c>
      <c r="S10" s="21">
        <f>R10</f>
        <v>0</v>
      </c>
      <c r="T10" s="146"/>
    </row>
    <row r="11" spans="1:21" ht="26.45" customHeight="1" x14ac:dyDescent="0.2">
      <c r="A11" s="903" t="s">
        <v>255</v>
      </c>
      <c r="B11" s="904"/>
      <c r="C11" s="20" t="s">
        <v>28</v>
      </c>
      <c r="D11" s="194">
        <f>'2. modul_4'!U11</f>
        <v>0</v>
      </c>
      <c r="E11" s="616">
        <v>0</v>
      </c>
      <c r="F11" s="617">
        <v>0</v>
      </c>
      <c r="G11" s="617">
        <v>0</v>
      </c>
      <c r="H11" s="578">
        <v>0</v>
      </c>
      <c r="I11" s="137">
        <v>0</v>
      </c>
      <c r="J11" s="137">
        <v>0</v>
      </c>
      <c r="K11" s="137">
        <v>0</v>
      </c>
      <c r="L11" s="137">
        <v>0</v>
      </c>
      <c r="M11" s="463">
        <v>0</v>
      </c>
      <c r="N11" s="127">
        <v>0</v>
      </c>
      <c r="O11" s="418">
        <f>'2. modul_4'!T11+E11+F11+G11+H11+I11+J11+K11+L11+M11</f>
        <v>0</v>
      </c>
      <c r="P11" s="155">
        <f>'2. modul_4'!L11+O11</f>
        <v>0</v>
      </c>
      <c r="Q11" s="155">
        <f>'2. modul_3'!Q11+P11</f>
        <v>0</v>
      </c>
      <c r="R11" s="21">
        <f t="shared" si="2"/>
        <v>0</v>
      </c>
      <c r="S11" s="21">
        <f>'1. modul'!S12+R11</f>
        <v>0</v>
      </c>
      <c r="T11" s="146"/>
      <c r="U11" s="129"/>
    </row>
    <row r="12" spans="1:21" ht="26.45" customHeight="1" x14ac:dyDescent="0.2">
      <c r="A12" s="903" t="s">
        <v>9</v>
      </c>
      <c r="B12" s="904"/>
      <c r="C12" s="20" t="s">
        <v>28</v>
      </c>
      <c r="D12" s="194">
        <f>'2. modul_4'!U12</f>
        <v>0</v>
      </c>
      <c r="E12" s="616">
        <v>0</v>
      </c>
      <c r="F12" s="617">
        <v>0</v>
      </c>
      <c r="G12" s="617">
        <v>0</v>
      </c>
      <c r="H12" s="578">
        <v>0</v>
      </c>
      <c r="I12" s="137">
        <v>0</v>
      </c>
      <c r="J12" s="137">
        <v>0</v>
      </c>
      <c r="K12" s="137">
        <v>0</v>
      </c>
      <c r="L12" s="137">
        <v>0</v>
      </c>
      <c r="M12" s="463">
        <v>0</v>
      </c>
      <c r="N12" s="127">
        <v>0</v>
      </c>
      <c r="O12" s="418">
        <f>'2. modul_4'!T12+E12+F12+G12+H12+I12+J12+K12+L12+M12</f>
        <v>0</v>
      </c>
      <c r="P12" s="155">
        <f>'2. modul_4'!L12+O12</f>
        <v>0</v>
      </c>
      <c r="Q12" s="155">
        <f>'2. modul_3'!Q12+P12</f>
        <v>0</v>
      </c>
      <c r="R12" s="21">
        <f t="shared" si="2"/>
        <v>0</v>
      </c>
      <c r="S12" s="21">
        <f>'1. modul'!S14+R12</f>
        <v>0</v>
      </c>
      <c r="T12" s="146"/>
      <c r="U12" s="129"/>
    </row>
    <row r="13" spans="1:21" ht="26.45" customHeight="1" x14ac:dyDescent="0.2">
      <c r="A13" s="903" t="s">
        <v>256</v>
      </c>
      <c r="B13" s="904"/>
      <c r="C13" s="20" t="s">
        <v>29</v>
      </c>
      <c r="D13" s="194">
        <f>'2. modul_4'!U13</f>
        <v>0</v>
      </c>
      <c r="E13" s="616">
        <v>0</v>
      </c>
      <c r="F13" s="617">
        <v>0</v>
      </c>
      <c r="G13" s="617">
        <v>0</v>
      </c>
      <c r="H13" s="578">
        <v>0</v>
      </c>
      <c r="I13" s="137">
        <v>0</v>
      </c>
      <c r="J13" s="137">
        <v>0</v>
      </c>
      <c r="K13" s="137">
        <v>0</v>
      </c>
      <c r="L13" s="137">
        <v>0</v>
      </c>
      <c r="M13" s="463">
        <v>0</v>
      </c>
      <c r="N13" s="127">
        <v>0</v>
      </c>
      <c r="O13" s="418">
        <f>'2. modul_4'!T13+E13+F13+G13+H13+I13+J13+K13+L13+M13</f>
        <v>0</v>
      </c>
      <c r="P13" s="155">
        <f>'2. modul_4'!L13+O13</f>
        <v>0</v>
      </c>
      <c r="Q13" s="155">
        <f>'2. modul_3'!Q13+P13</f>
        <v>0</v>
      </c>
      <c r="R13" s="21">
        <f t="shared" si="2"/>
        <v>0</v>
      </c>
      <c r="S13" s="21">
        <f>'1. modul'!S16+R13</f>
        <v>0</v>
      </c>
      <c r="T13" s="146"/>
      <c r="U13" s="129"/>
    </row>
    <row r="14" spans="1:21" ht="26.45" customHeight="1" x14ac:dyDescent="0.2">
      <c r="A14" s="903" t="s">
        <v>45</v>
      </c>
      <c r="B14" s="904"/>
      <c r="C14" s="20"/>
      <c r="D14" s="194">
        <f>'2. modul_4'!U14</f>
        <v>0</v>
      </c>
      <c r="E14" s="618"/>
      <c r="F14" s="619"/>
      <c r="G14" s="619"/>
      <c r="H14" s="619"/>
      <c r="I14" s="145"/>
      <c r="J14" s="145"/>
      <c r="K14" s="145"/>
      <c r="L14" s="145"/>
      <c r="M14" s="37"/>
      <c r="N14" s="36"/>
      <c r="O14" s="196"/>
      <c r="P14" s="156"/>
      <c r="Q14" s="156"/>
      <c r="R14" s="21">
        <f t="shared" si="2"/>
        <v>0</v>
      </c>
      <c r="S14" s="21">
        <f>R14</f>
        <v>0</v>
      </c>
      <c r="T14" s="146"/>
      <c r="U14" s="129"/>
    </row>
    <row r="15" spans="1:21" ht="26.45" customHeight="1" x14ac:dyDescent="0.2">
      <c r="A15" s="903" t="s">
        <v>68</v>
      </c>
      <c r="B15" s="904"/>
      <c r="C15" s="20"/>
      <c r="D15" s="194">
        <f>'2. modul_4'!U15</f>
        <v>0</v>
      </c>
      <c r="E15" s="618"/>
      <c r="F15" s="619"/>
      <c r="G15" s="619"/>
      <c r="H15" s="619"/>
      <c r="I15" s="145"/>
      <c r="J15" s="145"/>
      <c r="K15" s="145"/>
      <c r="L15" s="145"/>
      <c r="M15" s="37"/>
      <c r="N15" s="36"/>
      <c r="O15" s="418">
        <f>'2. modul_4'!T15</f>
        <v>0</v>
      </c>
      <c r="P15" s="155">
        <f>'2. modul_4'!L15+O15</f>
        <v>0</v>
      </c>
      <c r="Q15" s="155">
        <f>'2. modul_3'!Q15+P15</f>
        <v>0</v>
      </c>
      <c r="R15" s="21">
        <f t="shared" si="2"/>
        <v>0</v>
      </c>
      <c r="S15" s="21">
        <f>R15</f>
        <v>0</v>
      </c>
      <c r="T15" s="146"/>
      <c r="U15" s="129"/>
    </row>
    <row r="16" spans="1:21" ht="26.45" customHeight="1" x14ac:dyDescent="0.2">
      <c r="A16" s="903" t="s">
        <v>66</v>
      </c>
      <c r="B16" s="904"/>
      <c r="C16" s="20" t="s">
        <v>29</v>
      </c>
      <c r="D16" s="128">
        <f>'2. modul_4'!U16</f>
        <v>0</v>
      </c>
      <c r="E16" s="620">
        <v>0</v>
      </c>
      <c r="F16" s="578">
        <v>0</v>
      </c>
      <c r="G16" s="578">
        <v>0</v>
      </c>
      <c r="H16" s="578">
        <v>0</v>
      </c>
      <c r="I16" s="137">
        <v>0</v>
      </c>
      <c r="J16" s="137">
        <v>0</v>
      </c>
      <c r="K16" s="137">
        <v>0</v>
      </c>
      <c r="L16" s="137">
        <v>0</v>
      </c>
      <c r="M16" s="463">
        <v>0</v>
      </c>
      <c r="N16" s="127">
        <v>0</v>
      </c>
      <c r="O16" s="418">
        <f>'2. modul_4'!T16+E16+F16+G16+H16+I16+J16+K16+L16+M16</f>
        <v>0</v>
      </c>
      <c r="P16" s="155">
        <f>'2. modul_4'!L16+O16</f>
        <v>0</v>
      </c>
      <c r="Q16" s="155">
        <f>'2. modul_3'!Q16+'2. modul_5'!P16</f>
        <v>0</v>
      </c>
      <c r="R16" s="21">
        <f t="shared" si="2"/>
        <v>0</v>
      </c>
      <c r="S16" s="21">
        <f>'1. modul'!S18+R16</f>
        <v>0</v>
      </c>
      <c r="T16" s="146"/>
      <c r="U16" s="129"/>
    </row>
    <row r="17" spans="1:21" ht="26.45" customHeight="1" x14ac:dyDescent="0.2">
      <c r="A17" s="907" t="s">
        <v>179</v>
      </c>
      <c r="B17" s="908"/>
      <c r="C17" s="20" t="s">
        <v>29</v>
      </c>
      <c r="D17" s="194">
        <f>'2. modul_4'!U17</f>
        <v>0</v>
      </c>
      <c r="E17" s="618"/>
      <c r="F17" s="619"/>
      <c r="G17" s="619"/>
      <c r="H17" s="619"/>
      <c r="I17" s="145"/>
      <c r="J17" s="145"/>
      <c r="K17" s="145"/>
      <c r="L17" s="145"/>
      <c r="M17" s="37"/>
      <c r="N17" s="36"/>
      <c r="O17" s="196"/>
      <c r="P17" s="156"/>
      <c r="Q17" s="156"/>
      <c r="R17" s="21">
        <f t="shared" si="2"/>
        <v>0</v>
      </c>
      <c r="S17" s="21">
        <f>R17</f>
        <v>0</v>
      </c>
      <c r="T17" s="146"/>
      <c r="U17" s="129"/>
    </row>
    <row r="18" spans="1:21" ht="26.45" customHeight="1" x14ac:dyDescent="0.2">
      <c r="A18" s="903" t="s">
        <v>12</v>
      </c>
      <c r="B18" s="904"/>
      <c r="C18" s="20" t="s">
        <v>29</v>
      </c>
      <c r="D18" s="194">
        <f>'2. modul_4'!U18</f>
        <v>0</v>
      </c>
      <c r="E18" s="618"/>
      <c r="F18" s="619"/>
      <c r="G18" s="619"/>
      <c r="H18" s="619"/>
      <c r="I18" s="145"/>
      <c r="J18" s="145"/>
      <c r="K18" s="145"/>
      <c r="L18" s="145"/>
      <c r="M18" s="37"/>
      <c r="N18" s="36"/>
      <c r="O18" s="418">
        <f>'2. modul_4'!T18</f>
        <v>0</v>
      </c>
      <c r="P18" s="155">
        <f>'2. modul_4'!L18+O18</f>
        <v>0</v>
      </c>
      <c r="Q18" s="155">
        <f>'2. modul_3'!Q18+P18</f>
        <v>0</v>
      </c>
      <c r="R18" s="21">
        <f t="shared" si="2"/>
        <v>0</v>
      </c>
      <c r="S18" s="21">
        <f>R18</f>
        <v>0</v>
      </c>
      <c r="T18" s="146"/>
    </row>
    <row r="19" spans="1:21" ht="26.45" customHeight="1" x14ac:dyDescent="0.2">
      <c r="A19" s="903" t="s">
        <v>36</v>
      </c>
      <c r="B19" s="904"/>
      <c r="C19" s="20" t="s">
        <v>28</v>
      </c>
      <c r="D19" s="194">
        <f>'2. modul_4'!U19</f>
        <v>0</v>
      </c>
      <c r="E19" s="618"/>
      <c r="F19" s="619"/>
      <c r="G19" s="619"/>
      <c r="H19" s="619"/>
      <c r="I19" s="145"/>
      <c r="J19" s="145"/>
      <c r="K19" s="145"/>
      <c r="L19" s="145"/>
      <c r="M19" s="37"/>
      <c r="N19" s="36"/>
      <c r="O19" s="418">
        <f>'2. modul_4'!T19</f>
        <v>0</v>
      </c>
      <c r="P19" s="155">
        <f>'2. modul_4'!L19+O19</f>
        <v>0</v>
      </c>
      <c r="Q19" s="155">
        <f>'2. modul_3'!Q19+P19</f>
        <v>0</v>
      </c>
      <c r="R19" s="21">
        <f t="shared" si="2"/>
        <v>0</v>
      </c>
      <c r="S19" s="21">
        <f>R19</f>
        <v>0</v>
      </c>
      <c r="T19" s="146"/>
    </row>
    <row r="20" spans="1:21" ht="13.15" customHeight="1" x14ac:dyDescent="0.2">
      <c r="A20" s="708" t="s">
        <v>13</v>
      </c>
      <c r="B20" s="709"/>
      <c r="C20" s="706" t="s">
        <v>29</v>
      </c>
      <c r="D20" s="1050">
        <f>'2. modul_4'!U20</f>
        <v>0</v>
      </c>
      <c r="E20" s="1105"/>
      <c r="F20" s="1100"/>
      <c r="G20" s="1100"/>
      <c r="H20" s="1100"/>
      <c r="I20" s="1098"/>
      <c r="J20" s="1098"/>
      <c r="K20" s="1098"/>
      <c r="L20" s="1098"/>
      <c r="M20" s="1103"/>
      <c r="N20" s="1060"/>
      <c r="O20" s="1062"/>
      <c r="P20" s="1107"/>
      <c r="Q20" s="1107"/>
      <c r="R20" s="997">
        <f t="shared" si="2"/>
        <v>0</v>
      </c>
      <c r="S20" s="737">
        <f>R20</f>
        <v>0</v>
      </c>
      <c r="T20" s="146"/>
    </row>
    <row r="21" spans="1:21" ht="13.15" customHeight="1" x14ac:dyDescent="0.2">
      <c r="A21" s="781"/>
      <c r="B21" s="782"/>
      <c r="C21" s="757"/>
      <c r="D21" s="1051"/>
      <c r="E21" s="1105"/>
      <c r="F21" s="1101"/>
      <c r="G21" s="1100"/>
      <c r="H21" s="1101"/>
      <c r="I21" s="1098"/>
      <c r="J21" s="1099"/>
      <c r="K21" s="1106"/>
      <c r="L21" s="1106"/>
      <c r="M21" s="1104"/>
      <c r="N21" s="1102"/>
      <c r="O21" s="1063"/>
      <c r="P21" s="1108"/>
      <c r="Q21" s="1107"/>
      <c r="R21" s="998">
        <f t="shared" si="2"/>
        <v>0</v>
      </c>
      <c r="S21" s="738"/>
      <c r="T21" s="146"/>
    </row>
    <row r="22" spans="1:21" ht="13.15" customHeight="1" x14ac:dyDescent="0.2">
      <c r="A22" s="708" t="s">
        <v>14</v>
      </c>
      <c r="B22" s="709"/>
      <c r="C22" s="706" t="s">
        <v>29</v>
      </c>
      <c r="D22" s="1050">
        <f>'2. modul_4'!U22</f>
        <v>0</v>
      </c>
      <c r="E22" s="1105"/>
      <c r="F22" s="1100"/>
      <c r="G22" s="1100"/>
      <c r="H22" s="1100"/>
      <c r="I22" s="1098"/>
      <c r="J22" s="1098"/>
      <c r="K22" s="1098"/>
      <c r="L22" s="1098"/>
      <c r="M22" s="1103"/>
      <c r="N22" s="1060"/>
      <c r="O22" s="1062"/>
      <c r="P22" s="1107"/>
      <c r="Q22" s="1107"/>
      <c r="R22" s="997">
        <f t="shared" si="2"/>
        <v>0</v>
      </c>
      <c r="S22" s="737">
        <f>R22</f>
        <v>0</v>
      </c>
      <c r="T22" s="146"/>
    </row>
    <row r="23" spans="1:21" ht="13.15" customHeight="1" x14ac:dyDescent="0.2">
      <c r="A23" s="781"/>
      <c r="B23" s="782"/>
      <c r="C23" s="757"/>
      <c r="D23" s="1051"/>
      <c r="E23" s="1105"/>
      <c r="F23" s="1101"/>
      <c r="G23" s="1100"/>
      <c r="H23" s="1101"/>
      <c r="I23" s="1098"/>
      <c r="J23" s="1099"/>
      <c r="K23" s="1106"/>
      <c r="L23" s="1106"/>
      <c r="M23" s="1104"/>
      <c r="N23" s="1102"/>
      <c r="O23" s="1063"/>
      <c r="P23" s="1108"/>
      <c r="Q23" s="1107"/>
      <c r="R23" s="998">
        <f t="shared" si="2"/>
        <v>0</v>
      </c>
      <c r="S23" s="818"/>
      <c r="T23" s="146"/>
    </row>
    <row r="24" spans="1:21" ht="13.15" customHeight="1" x14ac:dyDescent="0.2">
      <c r="A24" s="708" t="s">
        <v>243</v>
      </c>
      <c r="B24" s="709"/>
      <c r="C24" s="706" t="s">
        <v>29</v>
      </c>
      <c r="D24" s="1050">
        <f>'2. modul_4'!U24</f>
        <v>0</v>
      </c>
      <c r="E24" s="1105"/>
      <c r="F24" s="1100"/>
      <c r="G24" s="1100"/>
      <c r="H24" s="1100"/>
      <c r="I24" s="1098"/>
      <c r="J24" s="1098"/>
      <c r="K24" s="1098"/>
      <c r="L24" s="1098"/>
      <c r="M24" s="1103"/>
      <c r="N24" s="1060"/>
      <c r="O24" s="1062"/>
      <c r="P24" s="1107"/>
      <c r="Q24" s="1107"/>
      <c r="R24" s="997">
        <f t="shared" si="2"/>
        <v>0</v>
      </c>
      <c r="S24" s="737">
        <f>R24</f>
        <v>0</v>
      </c>
      <c r="T24" s="146"/>
    </row>
    <row r="25" spans="1:21" ht="13.15" customHeight="1" x14ac:dyDescent="0.2">
      <c r="A25" s="781"/>
      <c r="B25" s="782"/>
      <c r="C25" s="757"/>
      <c r="D25" s="1051"/>
      <c r="E25" s="1105"/>
      <c r="F25" s="1101"/>
      <c r="G25" s="1100"/>
      <c r="H25" s="1101"/>
      <c r="I25" s="1098"/>
      <c r="J25" s="1099"/>
      <c r="K25" s="1106"/>
      <c r="L25" s="1106"/>
      <c r="M25" s="1104"/>
      <c r="N25" s="1102"/>
      <c r="O25" s="1063"/>
      <c r="P25" s="1108"/>
      <c r="Q25" s="1107"/>
      <c r="R25" s="998">
        <f t="shared" si="2"/>
        <v>0</v>
      </c>
      <c r="S25" s="818"/>
      <c r="T25" s="146"/>
    </row>
    <row r="26" spans="1:21" ht="13.15" customHeight="1" x14ac:dyDescent="0.2">
      <c r="A26" s="708" t="s">
        <v>253</v>
      </c>
      <c r="B26" s="709"/>
      <c r="C26" s="956" t="s">
        <v>252</v>
      </c>
      <c r="D26" s="1050">
        <f>'2. modul_4'!U26</f>
        <v>0</v>
      </c>
      <c r="E26" s="1105"/>
      <c r="F26" s="1100"/>
      <c r="G26" s="1100"/>
      <c r="H26" s="1100"/>
      <c r="I26" s="835"/>
      <c r="J26" s="1098"/>
      <c r="K26" s="621"/>
      <c r="L26" s="1109"/>
      <c r="M26" s="1111"/>
      <c r="N26" s="455"/>
      <c r="O26" s="1062"/>
      <c r="P26" s="1107"/>
      <c r="Q26" s="1107"/>
      <c r="R26" s="997">
        <f t="shared" si="2"/>
        <v>0</v>
      </c>
      <c r="S26" s="737">
        <f>R26</f>
        <v>0</v>
      </c>
      <c r="T26" s="146"/>
    </row>
    <row r="27" spans="1:21" ht="13.15" customHeight="1" x14ac:dyDescent="0.2">
      <c r="A27" s="781"/>
      <c r="B27" s="782"/>
      <c r="C27" s="957"/>
      <c r="D27" s="1051"/>
      <c r="E27" s="1105"/>
      <c r="F27" s="1101"/>
      <c r="G27" s="1100"/>
      <c r="H27" s="1101"/>
      <c r="I27" s="837"/>
      <c r="J27" s="1099"/>
      <c r="K27" s="621"/>
      <c r="L27" s="1110"/>
      <c r="M27" s="1112"/>
      <c r="N27" s="455"/>
      <c r="O27" s="1063"/>
      <c r="P27" s="1108"/>
      <c r="Q27" s="1107"/>
      <c r="R27" s="998">
        <f t="shared" si="2"/>
        <v>0</v>
      </c>
      <c r="S27" s="818"/>
      <c r="T27" s="146"/>
    </row>
    <row r="28" spans="1:21" ht="13.15" customHeight="1" x14ac:dyDescent="0.2">
      <c r="A28" s="708" t="s">
        <v>41</v>
      </c>
      <c r="B28" s="709"/>
      <c r="C28" s="706"/>
      <c r="D28" s="1050">
        <f>'2. modul_4'!U28</f>
        <v>0</v>
      </c>
      <c r="E28" s="1105"/>
      <c r="F28" s="1100"/>
      <c r="G28" s="1100"/>
      <c r="H28" s="1100"/>
      <c r="I28" s="1098"/>
      <c r="J28" s="1098"/>
      <c r="K28" s="1098"/>
      <c r="L28" s="1098"/>
      <c r="M28" s="1103"/>
      <c r="N28" s="1060"/>
      <c r="O28" s="1062"/>
      <c r="P28" s="1107"/>
      <c r="Q28" s="1107"/>
      <c r="R28" s="997">
        <f>D28+O28</f>
        <v>0</v>
      </c>
      <c r="S28" s="737">
        <f>R28</f>
        <v>0</v>
      </c>
      <c r="T28" s="146"/>
    </row>
    <row r="29" spans="1:21" ht="13.15" customHeight="1" x14ac:dyDescent="0.2">
      <c r="A29" s="781"/>
      <c r="B29" s="782"/>
      <c r="C29" s="757"/>
      <c r="D29" s="1051"/>
      <c r="E29" s="1105"/>
      <c r="F29" s="1101"/>
      <c r="G29" s="1100"/>
      <c r="H29" s="1101"/>
      <c r="I29" s="1098"/>
      <c r="J29" s="1099"/>
      <c r="K29" s="1106"/>
      <c r="L29" s="1106"/>
      <c r="M29" s="1104"/>
      <c r="N29" s="1102"/>
      <c r="O29" s="1063"/>
      <c r="P29" s="1108"/>
      <c r="Q29" s="1107"/>
      <c r="R29" s="998">
        <f t="shared" si="2"/>
        <v>0</v>
      </c>
      <c r="S29" s="818"/>
      <c r="T29" s="146"/>
    </row>
    <row r="30" spans="1:21" ht="25.5" customHeight="1" thickBot="1" x14ac:dyDescent="0.25">
      <c r="A30" s="954" t="s">
        <v>15</v>
      </c>
      <c r="B30" s="955"/>
      <c r="C30" s="254" t="s">
        <v>27</v>
      </c>
      <c r="D30" s="278">
        <f>'2. modul_4'!U30</f>
        <v>0</v>
      </c>
      <c r="E30" s="622">
        <f>'6. modul_2'!H40</f>
        <v>0</v>
      </c>
      <c r="F30" s="623">
        <f>'6. modul_2'!H41</f>
        <v>0</v>
      </c>
      <c r="G30" s="623">
        <f>'6. modul_2'!H42</f>
        <v>0</v>
      </c>
      <c r="H30" s="623">
        <f>'6. modul_2'!H43</f>
        <v>0</v>
      </c>
      <c r="I30" s="372">
        <f>'6. modul_2'!H44</f>
        <v>0</v>
      </c>
      <c r="J30" s="372">
        <f>'6. modul_2'!H45</f>
        <v>0</v>
      </c>
      <c r="K30" s="372">
        <f>'6. modul_2'!H46</f>
        <v>0</v>
      </c>
      <c r="L30" s="372">
        <f>'6. modul_2'!H47</f>
        <v>0</v>
      </c>
      <c r="M30" s="369">
        <f>'6. modul_2'!H48</f>
        <v>0</v>
      </c>
      <c r="N30" s="257"/>
      <c r="O30" s="426">
        <f>'2. modul_4'!T30+E30+F30+G30+H30+I30+J30+K30+L30+M30</f>
        <v>0</v>
      </c>
      <c r="P30" s="258">
        <f>'2. modul_4'!L30+O30</f>
        <v>0</v>
      </c>
      <c r="Q30" s="258">
        <f>'2. modul_3'!Q30+P30</f>
        <v>0</v>
      </c>
      <c r="R30" s="259">
        <f t="shared" si="2"/>
        <v>0</v>
      </c>
      <c r="S30" s="259">
        <f>'1. modul'!S24+'2. modul_5'!R30</f>
        <v>0</v>
      </c>
      <c r="T30" s="146"/>
    </row>
    <row r="31" spans="1:21" ht="25.5" hidden="1" customHeight="1" thickTop="1" thickBot="1" x14ac:dyDescent="0.25">
      <c r="A31" s="899" t="s">
        <v>183</v>
      </c>
      <c r="B31" s="900"/>
      <c r="C31" s="249"/>
      <c r="D31" s="275"/>
      <c r="E31" s="290">
        <f>$E$17</f>
        <v>0</v>
      </c>
      <c r="F31" s="282">
        <f>$F$17</f>
        <v>0</v>
      </c>
      <c r="G31" s="282">
        <f>$G$17</f>
        <v>0</v>
      </c>
      <c r="H31" s="282">
        <f>$E$17</f>
        <v>0</v>
      </c>
      <c r="I31" s="250">
        <f>$F$17</f>
        <v>0</v>
      </c>
      <c r="J31" s="250">
        <f>$G$17</f>
        <v>0</v>
      </c>
      <c r="K31" s="250">
        <f>$H$17</f>
        <v>0</v>
      </c>
      <c r="L31" s="250">
        <f>$I$17</f>
        <v>0</v>
      </c>
      <c r="M31" s="250">
        <f>$J$17</f>
        <v>0</v>
      </c>
      <c r="N31" s="276"/>
      <c r="O31" s="272"/>
      <c r="P31" s="277"/>
      <c r="Q31" s="273"/>
      <c r="R31" s="260"/>
      <c r="S31" s="260"/>
      <c r="T31" s="146"/>
    </row>
    <row r="32" spans="1:21" ht="25.5" customHeight="1" thickTop="1" x14ac:dyDescent="0.2">
      <c r="A32" s="306" t="s">
        <v>191</v>
      </c>
      <c r="B32" s="306"/>
      <c r="C32" s="306"/>
      <c r="D32" s="306"/>
      <c r="T32" s="146"/>
    </row>
    <row r="33" spans="1:20" x14ac:dyDescent="0.2">
      <c r="T33" s="146"/>
    </row>
    <row r="34" spans="1:20" x14ac:dyDescent="0.2">
      <c r="A34" s="94" t="s">
        <v>54</v>
      </c>
      <c r="T34" s="146"/>
    </row>
    <row r="35" spans="1:20" x14ac:dyDescent="0.2">
      <c r="A35" s="88" t="s">
        <v>81</v>
      </c>
      <c r="E35" s="95">
        <f t="shared" ref="E35:M35" si="3">SUM(E8+E9+E11+E12)-SUM(E13+E16)</f>
        <v>0</v>
      </c>
      <c r="F35" s="95">
        <f t="shared" si="3"/>
        <v>0</v>
      </c>
      <c r="G35" s="95">
        <f t="shared" si="3"/>
        <v>0</v>
      </c>
      <c r="H35" s="95">
        <f t="shared" si="3"/>
        <v>0</v>
      </c>
      <c r="I35" s="95">
        <f t="shared" si="3"/>
        <v>0</v>
      </c>
      <c r="J35" s="95">
        <f t="shared" si="3"/>
        <v>0</v>
      </c>
      <c r="K35" s="95">
        <f t="shared" si="3"/>
        <v>0</v>
      </c>
      <c r="L35" s="95">
        <f t="shared" si="3"/>
        <v>0</v>
      </c>
      <c r="M35" s="95">
        <f t="shared" si="3"/>
        <v>0</v>
      </c>
      <c r="N35" s="95"/>
      <c r="O35" s="95"/>
      <c r="P35" s="95"/>
      <c r="Q35" s="95"/>
      <c r="R35" s="95"/>
      <c r="S35" s="95"/>
      <c r="T35" s="146"/>
    </row>
    <row r="36" spans="1:20" x14ac:dyDescent="0.2">
      <c r="A36" s="88" t="s">
        <v>82</v>
      </c>
      <c r="E36" s="96" t="str">
        <f t="shared" ref="E36:J36" si="4">IF(E30-E35=0,"OK",E30-E35)</f>
        <v>OK</v>
      </c>
      <c r="F36" s="96" t="str">
        <f t="shared" si="4"/>
        <v>OK</v>
      </c>
      <c r="G36" s="96" t="str">
        <f t="shared" si="4"/>
        <v>OK</v>
      </c>
      <c r="H36" s="96" t="str">
        <f t="shared" si="4"/>
        <v>OK</v>
      </c>
      <c r="I36" s="96" t="str">
        <f t="shared" si="4"/>
        <v>OK</v>
      </c>
      <c r="J36" s="96" t="str">
        <f t="shared" si="4"/>
        <v>OK</v>
      </c>
      <c r="K36" s="96" t="str">
        <f>IF(K30-K35=0,"OK",K30-K35)</f>
        <v>OK</v>
      </c>
      <c r="L36" s="96" t="str">
        <f>IF(L30-L35=0,"OK",L30-L35)</f>
        <v>OK</v>
      </c>
      <c r="M36" s="96" t="str">
        <f>IF(M30-M35=0,"OK",M30-M35)</f>
        <v>OK</v>
      </c>
      <c r="N36" s="96"/>
      <c r="O36" s="96"/>
      <c r="P36" s="96"/>
      <c r="Q36" s="96"/>
      <c r="R36" s="96"/>
      <c r="S36" s="96"/>
      <c r="T36" s="146"/>
    </row>
    <row r="37" spans="1:20" x14ac:dyDescent="0.2">
      <c r="T37" s="146"/>
    </row>
    <row r="38" spans="1:20" x14ac:dyDescent="0.2">
      <c r="T38" s="146"/>
    </row>
    <row r="39" spans="1:20" x14ac:dyDescent="0.2">
      <c r="T39" s="146"/>
    </row>
    <row r="40" spans="1:20" x14ac:dyDescent="0.2">
      <c r="T40" s="146"/>
    </row>
    <row r="41" spans="1:20" x14ac:dyDescent="0.2">
      <c r="T41" s="146"/>
    </row>
    <row r="42" spans="1:20" x14ac:dyDescent="0.2">
      <c r="T42" s="146"/>
    </row>
    <row r="43" spans="1:20" x14ac:dyDescent="0.2">
      <c r="T43" s="146"/>
    </row>
    <row r="44" spans="1:20" x14ac:dyDescent="0.2">
      <c r="T44" s="146"/>
    </row>
    <row r="45" spans="1:20" x14ac:dyDescent="0.2">
      <c r="T45" s="146"/>
    </row>
    <row r="46" spans="1:20" x14ac:dyDescent="0.2">
      <c r="T46" s="146"/>
    </row>
    <row r="47" spans="1:20" x14ac:dyDescent="0.2">
      <c r="T47" s="146"/>
    </row>
    <row r="48" spans="1:20" x14ac:dyDescent="0.2">
      <c r="T48" s="146"/>
    </row>
    <row r="49" spans="20:20" x14ac:dyDescent="0.2">
      <c r="T49" s="146"/>
    </row>
    <row r="50" spans="20:20" x14ac:dyDescent="0.2">
      <c r="T50" s="146"/>
    </row>
    <row r="51" spans="20:20" x14ac:dyDescent="0.2">
      <c r="T51" s="146"/>
    </row>
    <row r="52" spans="20:20" x14ac:dyDescent="0.2">
      <c r="T52" s="146"/>
    </row>
    <row r="53" spans="20:20" x14ac:dyDescent="0.2">
      <c r="T53" s="146"/>
    </row>
    <row r="54" spans="20:20" x14ac:dyDescent="0.2">
      <c r="T54" s="146"/>
    </row>
    <row r="55" spans="20:20" x14ac:dyDescent="0.2">
      <c r="T55" s="146"/>
    </row>
    <row r="56" spans="20:20" x14ac:dyDescent="0.2">
      <c r="T56" s="146"/>
    </row>
    <row r="57" spans="20:20" x14ac:dyDescent="0.2">
      <c r="T57" s="146"/>
    </row>
    <row r="58" spans="20:20" x14ac:dyDescent="0.2">
      <c r="T58" s="146"/>
    </row>
    <row r="59" spans="20:20" x14ac:dyDescent="0.2">
      <c r="T59" s="146"/>
    </row>
    <row r="60" spans="20:20" x14ac:dyDescent="0.2">
      <c r="T60" s="146"/>
    </row>
    <row r="61" spans="20:20" x14ac:dyDescent="0.2">
      <c r="T61" s="146"/>
    </row>
  </sheetData>
  <sheetProtection password="CAEB" sheet="1" objects="1" scenarios="1"/>
  <mergeCells count="124">
    <mergeCell ref="F24:F25"/>
    <mergeCell ref="L24:L25"/>
    <mergeCell ref="J24:J25"/>
    <mergeCell ref="M24:M25"/>
    <mergeCell ref="I24:I25"/>
    <mergeCell ref="K24:K25"/>
    <mergeCell ref="F26:F27"/>
    <mergeCell ref="G26:G27"/>
    <mergeCell ref="H26:H27"/>
    <mergeCell ref="J26:J27"/>
    <mergeCell ref="H24:H25"/>
    <mergeCell ref="E28:E29"/>
    <mergeCell ref="Q28:Q29"/>
    <mergeCell ref="A26:B27"/>
    <mergeCell ref="C26:C27"/>
    <mergeCell ref="D26:D27"/>
    <mergeCell ref="E26:E27"/>
    <mergeCell ref="I26:I27"/>
    <mergeCell ref="L26:L27"/>
    <mergeCell ref="M26:M27"/>
    <mergeCell ref="R26:R27"/>
    <mergeCell ref="R24:R25"/>
    <mergeCell ref="O26:O27"/>
    <mergeCell ref="P26:P27"/>
    <mergeCell ref="Q26:Q27"/>
    <mergeCell ref="Q24:Q25"/>
    <mergeCell ref="O24:O25"/>
    <mergeCell ref="A31:B31"/>
    <mergeCell ref="A30:B30"/>
    <mergeCell ref="J28:J29"/>
    <mergeCell ref="K28:K29"/>
    <mergeCell ref="L28:L29"/>
    <mergeCell ref="I28:I29"/>
    <mergeCell ref="G28:G29"/>
    <mergeCell ref="H28:H29"/>
    <mergeCell ref="F28:F29"/>
    <mergeCell ref="A28:B29"/>
    <mergeCell ref="R28:R29"/>
    <mergeCell ref="P28:P29"/>
    <mergeCell ref="M28:M29"/>
    <mergeCell ref="O28:O29"/>
    <mergeCell ref="N28:N29"/>
    <mergeCell ref="C28:C29"/>
    <mergeCell ref="D28:D29"/>
    <mergeCell ref="R22:R23"/>
    <mergeCell ref="O22:O23"/>
    <mergeCell ref="P22:P23"/>
    <mergeCell ref="N24:N25"/>
    <mergeCell ref="P24:P25"/>
    <mergeCell ref="A22:B23"/>
    <mergeCell ref="C22:C23"/>
    <mergeCell ref="D22:D23"/>
    <mergeCell ref="E22:E23"/>
    <mergeCell ref="F22:F23"/>
    <mergeCell ref="L22:L23"/>
    <mergeCell ref="M22:M23"/>
    <mergeCell ref="I22:I23"/>
    <mergeCell ref="J22:J23"/>
    <mergeCell ref="K22:K23"/>
    <mergeCell ref="G22:G23"/>
    <mergeCell ref="H22:H23"/>
    <mergeCell ref="N22:N23"/>
    <mergeCell ref="Q22:Q23"/>
    <mergeCell ref="C24:C25"/>
    <mergeCell ref="D24:D25"/>
    <mergeCell ref="E24:E25"/>
    <mergeCell ref="A24:B25"/>
    <mergeCell ref="G24:G25"/>
    <mergeCell ref="N20:N21"/>
    <mergeCell ref="M20:M21"/>
    <mergeCell ref="D20:D21"/>
    <mergeCell ref="G20:G21"/>
    <mergeCell ref="E20:E21"/>
    <mergeCell ref="F20:F21"/>
    <mergeCell ref="L20:L21"/>
    <mergeCell ref="K20:K21"/>
    <mergeCell ref="R20:R21"/>
    <mergeCell ref="O20:O21"/>
    <mergeCell ref="P20:P21"/>
    <mergeCell ref="Q20:Q21"/>
    <mergeCell ref="I20:I21"/>
    <mergeCell ref="A18:B18"/>
    <mergeCell ref="J20:J21"/>
    <mergeCell ref="H20:H21"/>
    <mergeCell ref="A12:B12"/>
    <mergeCell ref="A13:B13"/>
    <mergeCell ref="A10:B10"/>
    <mergeCell ref="A14:B14"/>
    <mergeCell ref="A19:B19"/>
    <mergeCell ref="A20:B21"/>
    <mergeCell ref="C20:C21"/>
    <mergeCell ref="O3:Q3"/>
    <mergeCell ref="L5:L6"/>
    <mergeCell ref="M5:M6"/>
    <mergeCell ref="N5:N6"/>
    <mergeCell ref="H5:H6"/>
    <mergeCell ref="I5:I6"/>
    <mergeCell ref="A15:B15"/>
    <mergeCell ref="A16:B16"/>
    <mergeCell ref="A17:B17"/>
    <mergeCell ref="A1:S1"/>
    <mergeCell ref="O5:O6"/>
    <mergeCell ref="P4:P6"/>
    <mergeCell ref="Q4:Q6"/>
    <mergeCell ref="G5:G6"/>
    <mergeCell ref="K5:K6"/>
    <mergeCell ref="B2:C2"/>
    <mergeCell ref="S28:S29"/>
    <mergeCell ref="S4:S6"/>
    <mergeCell ref="S20:S21"/>
    <mergeCell ref="S22:S23"/>
    <mergeCell ref="S24:S25"/>
    <mergeCell ref="S26:S27"/>
    <mergeCell ref="R4:R6"/>
    <mergeCell ref="E4:O4"/>
    <mergeCell ref="R3:S3"/>
    <mergeCell ref="J5:J6"/>
    <mergeCell ref="E5:E6"/>
    <mergeCell ref="F5:F6"/>
    <mergeCell ref="A11:B11"/>
    <mergeCell ref="A9:B9"/>
    <mergeCell ref="A8:B8"/>
    <mergeCell ref="A4:B7"/>
    <mergeCell ref="D4:D6"/>
  </mergeCells>
  <phoneticPr fontId="2" type="noConversion"/>
  <printOptions horizontalCentered="1" verticalCentered="1"/>
  <pageMargins left="0.19685039370078741" right="0.19685039370078741" top="0.59055118110236227" bottom="0.39370078740157483" header="0.51181102362204722" footer="0.5118110236220472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>
    <pageSetUpPr fitToPage="1"/>
  </sheetPr>
  <dimension ref="A1:Q139"/>
  <sheetViews>
    <sheetView topLeftCell="A22" zoomScale="70" zoomScaleNormal="70" zoomScaleSheetLayoutView="85" workbookViewId="0">
      <selection activeCell="I60" sqref="I60"/>
    </sheetView>
  </sheetViews>
  <sheetFormatPr defaultColWidth="9.140625" defaultRowHeight="12.75" x14ac:dyDescent="0.2"/>
  <cols>
    <col min="1" max="1" width="14.7109375" style="39" customWidth="1"/>
    <col min="2" max="2" width="23.7109375" style="39" customWidth="1"/>
    <col min="3" max="3" width="16.85546875" style="39" hidden="1" customWidth="1"/>
    <col min="4" max="4" width="3.140625" style="39" customWidth="1"/>
    <col min="5" max="5" width="6.5703125" style="39" customWidth="1"/>
    <col min="6" max="6" width="6.42578125" style="39" customWidth="1"/>
    <col min="7" max="7" width="12.7109375" style="39" customWidth="1"/>
    <col min="8" max="8" width="2.28515625" style="39" customWidth="1"/>
    <col min="9" max="9" width="14.7109375" style="39" customWidth="1"/>
    <col min="10" max="10" width="23.140625" style="39" customWidth="1"/>
    <col min="11" max="11" width="20.7109375" style="39" hidden="1" customWidth="1"/>
    <col min="12" max="12" width="3.140625" style="39" customWidth="1"/>
    <col min="13" max="13" width="7.28515625" style="39" customWidth="1"/>
    <col min="14" max="14" width="6.42578125" style="39" customWidth="1"/>
    <col min="15" max="15" width="12.7109375" style="44" customWidth="1"/>
    <col min="16" max="16384" width="9.140625" style="39"/>
  </cols>
  <sheetData>
    <row r="1" spans="1:17" ht="22.5" customHeight="1" thickTop="1" x14ac:dyDescent="0.2">
      <c r="A1" s="1113" t="s">
        <v>47</v>
      </c>
      <c r="B1" s="1115" t="s">
        <v>259</v>
      </c>
      <c r="C1" s="53"/>
      <c r="D1" s="1115" t="s">
        <v>48</v>
      </c>
      <c r="E1" s="1118" t="s">
        <v>228</v>
      </c>
      <c r="F1" s="1118" t="s">
        <v>229</v>
      </c>
      <c r="G1" s="1122" t="s">
        <v>255</v>
      </c>
      <c r="I1" s="1113" t="s">
        <v>49</v>
      </c>
      <c r="J1" s="1115" t="s">
        <v>260</v>
      </c>
      <c r="K1" s="53"/>
      <c r="L1" s="1115" t="s">
        <v>48</v>
      </c>
      <c r="M1" s="1118" t="s">
        <v>228</v>
      </c>
      <c r="N1" s="1118" t="s">
        <v>230</v>
      </c>
      <c r="O1" s="1120" t="s">
        <v>256</v>
      </c>
    </row>
    <row r="2" spans="1:17" ht="21" customHeight="1" x14ac:dyDescent="0.2">
      <c r="A2" s="1114"/>
      <c r="B2" s="1116"/>
      <c r="C2" s="40"/>
      <c r="D2" s="1117"/>
      <c r="E2" s="1119"/>
      <c r="F2" s="1119"/>
      <c r="G2" s="1123"/>
      <c r="I2" s="1114"/>
      <c r="J2" s="1116"/>
      <c r="K2" s="40"/>
      <c r="L2" s="1117"/>
      <c r="M2" s="1119"/>
      <c r="N2" s="1119"/>
      <c r="O2" s="1121"/>
    </row>
    <row r="3" spans="1:17" ht="15" thickBot="1" x14ac:dyDescent="0.25">
      <c r="A3" s="54" t="s">
        <v>192</v>
      </c>
      <c r="B3" s="55" t="s">
        <v>193</v>
      </c>
      <c r="C3" s="56"/>
      <c r="D3" s="57" t="s">
        <v>50</v>
      </c>
      <c r="E3" s="58" t="s">
        <v>51</v>
      </c>
      <c r="F3" s="58" t="s">
        <v>52</v>
      </c>
      <c r="G3" s="59" t="s">
        <v>53</v>
      </c>
      <c r="I3" s="54" t="s">
        <v>192</v>
      </c>
      <c r="J3" s="55" t="s">
        <v>193</v>
      </c>
      <c r="K3" s="56"/>
      <c r="L3" s="57" t="s">
        <v>50</v>
      </c>
      <c r="M3" s="58" t="s">
        <v>51</v>
      </c>
      <c r="N3" s="58" t="s">
        <v>52</v>
      </c>
      <c r="O3" s="60" t="s">
        <v>53</v>
      </c>
    </row>
    <row r="4" spans="1:17" ht="16.149999999999999" customHeight="1" x14ac:dyDescent="0.2">
      <c r="A4" s="116"/>
      <c r="B4" s="117"/>
      <c r="C4" s="61" t="str">
        <f>CONCATENATE('[1]úvod '!$K$15,'[1]úvod '!$L$15,'[1]úvod '!$M$15,'[1]úvod '!$N$15,'[1]úvod '!$O$15,'[1]úvod '!$P$15,'[1]úvod '!$Q$15,'[1]úvod '!$R$15)</f>
        <v/>
      </c>
      <c r="D4" s="62">
        <v>1</v>
      </c>
      <c r="E4" s="121"/>
      <c r="F4" s="121"/>
      <c r="G4" s="122"/>
      <c r="H4" s="42"/>
      <c r="I4" s="293"/>
      <c r="J4" s="294"/>
      <c r="K4" s="61" t="str">
        <f>CONCATENATE('[1]úvod '!$K$15,'[1]úvod '!$L$15,'[1]úvod '!$M$15,'[1]úvod '!$N$15,'[1]úvod '!$O$15,'[1]úvod '!$P$15,'[1]úvod '!$Q$15,'[1]úvod '!$R$15)</f>
        <v/>
      </c>
      <c r="L4" s="62">
        <v>1</v>
      </c>
      <c r="M4" s="299"/>
      <c r="N4" s="299"/>
      <c r="O4" s="300"/>
    </row>
    <row r="5" spans="1:17" ht="16.149999999999999" customHeight="1" x14ac:dyDescent="0.2">
      <c r="A5" s="118"/>
      <c r="B5" s="119"/>
      <c r="C5" s="43" t="str">
        <f>C4</f>
        <v/>
      </c>
      <c r="D5" s="41">
        <v>2</v>
      </c>
      <c r="E5" s="123"/>
      <c r="F5" s="123"/>
      <c r="G5" s="124"/>
      <c r="H5" s="42"/>
      <c r="I5" s="293"/>
      <c r="J5" s="295"/>
      <c r="K5" s="43" t="str">
        <f t="shared" ref="K5:K47" si="0">K4</f>
        <v/>
      </c>
      <c r="L5" s="41">
        <v>2</v>
      </c>
      <c r="M5" s="301"/>
      <c r="N5" s="301"/>
      <c r="O5" s="302"/>
    </row>
    <row r="6" spans="1:17" ht="16.149999999999999" customHeight="1" x14ac:dyDescent="0.2">
      <c r="A6" s="118"/>
      <c r="B6" s="119"/>
      <c r="C6" s="43" t="str">
        <f t="shared" ref="C6:C19" si="1">C5</f>
        <v/>
      </c>
      <c r="D6" s="41">
        <v>3</v>
      </c>
      <c r="E6" s="123"/>
      <c r="F6" s="123"/>
      <c r="G6" s="124"/>
      <c r="H6" s="42"/>
      <c r="I6" s="293"/>
      <c r="J6" s="295"/>
      <c r="K6" s="43" t="str">
        <f t="shared" si="0"/>
        <v/>
      </c>
      <c r="L6" s="41">
        <v>3</v>
      </c>
      <c r="M6" s="301"/>
      <c r="N6" s="301"/>
      <c r="O6" s="302"/>
    </row>
    <row r="7" spans="1:17" ht="16.149999999999999" customHeight="1" x14ac:dyDescent="0.2">
      <c r="A7" s="118"/>
      <c r="B7" s="119"/>
      <c r="C7" s="43" t="e">
        <f>#REF!</f>
        <v>#REF!</v>
      </c>
      <c r="D7" s="41">
        <v>4</v>
      </c>
      <c r="E7" s="123"/>
      <c r="F7" s="123"/>
      <c r="G7" s="124"/>
      <c r="H7" s="42"/>
      <c r="I7" s="293"/>
      <c r="J7" s="295"/>
      <c r="K7" s="43" t="str">
        <f t="shared" si="0"/>
        <v/>
      </c>
      <c r="L7" s="41">
        <v>4</v>
      </c>
      <c r="M7" s="301"/>
      <c r="N7" s="301"/>
      <c r="O7" s="302"/>
    </row>
    <row r="8" spans="1:17" ht="16.149999999999999" customHeight="1" x14ac:dyDescent="0.2">
      <c r="A8" s="118"/>
      <c r="B8" s="119"/>
      <c r="C8" s="43" t="e">
        <f t="shared" si="1"/>
        <v>#REF!</v>
      </c>
      <c r="D8" s="41">
        <v>5</v>
      </c>
      <c r="E8" s="123"/>
      <c r="F8" s="123"/>
      <c r="G8" s="124"/>
      <c r="H8" s="42"/>
      <c r="I8" s="293"/>
      <c r="J8" s="295"/>
      <c r="K8" s="43" t="str">
        <f t="shared" si="0"/>
        <v/>
      </c>
      <c r="L8" s="41">
        <v>5</v>
      </c>
      <c r="M8" s="301"/>
      <c r="N8" s="301"/>
      <c r="O8" s="302"/>
    </row>
    <row r="9" spans="1:17" ht="16.149999999999999" customHeight="1" x14ac:dyDescent="0.2">
      <c r="A9" s="118"/>
      <c r="B9" s="119"/>
      <c r="C9" s="43" t="e">
        <f t="shared" si="1"/>
        <v>#REF!</v>
      </c>
      <c r="D9" s="41">
        <v>6</v>
      </c>
      <c r="E9" s="123"/>
      <c r="F9" s="123"/>
      <c r="G9" s="124"/>
      <c r="H9" s="42"/>
      <c r="I9" s="293"/>
      <c r="J9" s="295"/>
      <c r="K9" s="43" t="str">
        <f t="shared" si="0"/>
        <v/>
      </c>
      <c r="L9" s="41">
        <v>6</v>
      </c>
      <c r="M9" s="301"/>
      <c r="N9" s="301"/>
      <c r="O9" s="302"/>
      <c r="P9" s="44"/>
      <c r="Q9" s="44"/>
    </row>
    <row r="10" spans="1:17" ht="16.149999999999999" customHeight="1" x14ac:dyDescent="0.2">
      <c r="A10" s="118"/>
      <c r="B10" s="119"/>
      <c r="C10" s="43" t="e">
        <f t="shared" si="1"/>
        <v>#REF!</v>
      </c>
      <c r="D10" s="41">
        <v>7</v>
      </c>
      <c r="E10" s="123"/>
      <c r="F10" s="123"/>
      <c r="G10" s="124"/>
      <c r="I10" s="293"/>
      <c r="J10" s="295"/>
      <c r="K10" s="43" t="str">
        <f t="shared" si="0"/>
        <v/>
      </c>
      <c r="L10" s="41">
        <v>7</v>
      </c>
      <c r="M10" s="301"/>
      <c r="N10" s="301"/>
      <c r="O10" s="302"/>
    </row>
    <row r="11" spans="1:17" ht="16.149999999999999" customHeight="1" x14ac:dyDescent="0.2">
      <c r="A11" s="118"/>
      <c r="B11" s="119"/>
      <c r="C11" s="43" t="e">
        <f t="shared" si="1"/>
        <v>#REF!</v>
      </c>
      <c r="D11" s="41">
        <v>8</v>
      </c>
      <c r="E11" s="123"/>
      <c r="F11" s="123"/>
      <c r="G11" s="124"/>
      <c r="I11" s="293"/>
      <c r="J11" s="295"/>
      <c r="K11" s="43" t="str">
        <f t="shared" si="0"/>
        <v/>
      </c>
      <c r="L11" s="41">
        <v>8</v>
      </c>
      <c r="M11" s="301"/>
      <c r="N11" s="301"/>
      <c r="O11" s="302"/>
    </row>
    <row r="12" spans="1:17" ht="16.149999999999999" customHeight="1" x14ac:dyDescent="0.2">
      <c r="A12" s="118"/>
      <c r="B12" s="119"/>
      <c r="C12" s="43" t="e">
        <f t="shared" si="1"/>
        <v>#REF!</v>
      </c>
      <c r="D12" s="41">
        <v>9</v>
      </c>
      <c r="E12" s="123"/>
      <c r="F12" s="123"/>
      <c r="G12" s="124"/>
      <c r="I12" s="293"/>
      <c r="J12" s="295"/>
      <c r="K12" s="43" t="str">
        <f t="shared" si="0"/>
        <v/>
      </c>
      <c r="L12" s="41">
        <v>9</v>
      </c>
      <c r="M12" s="301"/>
      <c r="N12" s="301"/>
      <c r="O12" s="302"/>
    </row>
    <row r="13" spans="1:17" ht="16.149999999999999" customHeight="1" x14ac:dyDescent="0.2">
      <c r="A13" s="118"/>
      <c r="B13" s="119"/>
      <c r="C13" s="43" t="e">
        <f t="shared" si="1"/>
        <v>#REF!</v>
      </c>
      <c r="D13" s="41">
        <v>10</v>
      </c>
      <c r="E13" s="123"/>
      <c r="F13" s="123"/>
      <c r="G13" s="124"/>
      <c r="I13" s="293"/>
      <c r="J13" s="295"/>
      <c r="K13" s="43" t="str">
        <f t="shared" si="0"/>
        <v/>
      </c>
      <c r="L13" s="41">
        <v>10</v>
      </c>
      <c r="M13" s="301"/>
      <c r="N13" s="301"/>
      <c r="O13" s="302"/>
    </row>
    <row r="14" spans="1:17" ht="16.149999999999999" customHeight="1" x14ac:dyDescent="0.2">
      <c r="A14" s="118"/>
      <c r="B14" s="119"/>
      <c r="C14" s="43" t="e">
        <f t="shared" si="1"/>
        <v>#REF!</v>
      </c>
      <c r="D14" s="41">
        <v>11</v>
      </c>
      <c r="E14" s="123"/>
      <c r="F14" s="123"/>
      <c r="G14" s="124"/>
      <c r="I14" s="293"/>
      <c r="J14" s="295"/>
      <c r="K14" s="43" t="str">
        <f t="shared" si="0"/>
        <v/>
      </c>
      <c r="L14" s="41">
        <v>11</v>
      </c>
      <c r="M14" s="301"/>
      <c r="N14" s="301"/>
      <c r="O14" s="302"/>
      <c r="P14" s="44"/>
      <c r="Q14" s="44"/>
    </row>
    <row r="15" spans="1:17" ht="16.149999999999999" customHeight="1" x14ac:dyDescent="0.2">
      <c r="A15" s="118"/>
      <c r="B15" s="119"/>
      <c r="C15" s="43" t="e">
        <f t="shared" si="1"/>
        <v>#REF!</v>
      </c>
      <c r="D15" s="41">
        <v>12</v>
      </c>
      <c r="E15" s="123"/>
      <c r="F15" s="123"/>
      <c r="G15" s="124"/>
      <c r="I15" s="293"/>
      <c r="J15" s="295"/>
      <c r="K15" s="43" t="str">
        <f t="shared" si="0"/>
        <v/>
      </c>
      <c r="L15" s="41">
        <v>12</v>
      </c>
      <c r="M15" s="301"/>
      <c r="N15" s="301"/>
      <c r="O15" s="302"/>
      <c r="P15" s="44"/>
    </row>
    <row r="16" spans="1:17" ht="16.149999999999999" customHeight="1" x14ac:dyDescent="0.2">
      <c r="A16" s="118"/>
      <c r="B16" s="119"/>
      <c r="C16" s="43" t="e">
        <f t="shared" si="1"/>
        <v>#REF!</v>
      </c>
      <c r="D16" s="41">
        <v>13</v>
      </c>
      <c r="E16" s="123"/>
      <c r="F16" s="123"/>
      <c r="G16" s="124"/>
      <c r="I16" s="293"/>
      <c r="J16" s="295"/>
      <c r="K16" s="43" t="str">
        <f t="shared" si="0"/>
        <v/>
      </c>
      <c r="L16" s="41">
        <v>13</v>
      </c>
      <c r="M16" s="301"/>
      <c r="N16" s="301"/>
      <c r="O16" s="302"/>
      <c r="P16" s="44"/>
      <c r="Q16" s="44"/>
    </row>
    <row r="17" spans="1:17" ht="16.149999999999999" customHeight="1" x14ac:dyDescent="0.2">
      <c r="A17" s="118"/>
      <c r="B17" s="119"/>
      <c r="C17" s="43" t="e">
        <f t="shared" si="1"/>
        <v>#REF!</v>
      </c>
      <c r="D17" s="41">
        <v>14</v>
      </c>
      <c r="E17" s="123"/>
      <c r="F17" s="123"/>
      <c r="G17" s="124"/>
      <c r="I17" s="296"/>
      <c r="J17" s="295"/>
      <c r="K17" s="43" t="str">
        <f t="shared" si="0"/>
        <v/>
      </c>
      <c r="L17" s="41">
        <v>14</v>
      </c>
      <c r="M17" s="301"/>
      <c r="N17" s="301"/>
      <c r="O17" s="302"/>
      <c r="P17" s="44"/>
      <c r="Q17" s="44"/>
    </row>
    <row r="18" spans="1:17" ht="16.149999999999999" customHeight="1" x14ac:dyDescent="0.2">
      <c r="A18" s="118"/>
      <c r="B18" s="119"/>
      <c r="C18" s="43" t="e">
        <f t="shared" si="1"/>
        <v>#REF!</v>
      </c>
      <c r="D18" s="41">
        <v>15</v>
      </c>
      <c r="E18" s="123"/>
      <c r="F18" s="123"/>
      <c r="G18" s="124"/>
      <c r="I18" s="293"/>
      <c r="J18" s="295"/>
      <c r="K18" s="43" t="str">
        <f t="shared" si="0"/>
        <v/>
      </c>
      <c r="L18" s="41">
        <v>15</v>
      </c>
      <c r="M18" s="301"/>
      <c r="N18" s="301"/>
      <c r="O18" s="302"/>
      <c r="P18" s="44"/>
      <c r="Q18" s="44"/>
    </row>
    <row r="19" spans="1:17" ht="16.149999999999999" customHeight="1" x14ac:dyDescent="0.2">
      <c r="A19" s="118"/>
      <c r="B19" s="119"/>
      <c r="C19" s="43" t="e">
        <f t="shared" si="1"/>
        <v>#REF!</v>
      </c>
      <c r="D19" s="41">
        <v>16</v>
      </c>
      <c r="E19" s="123"/>
      <c r="F19" s="123"/>
      <c r="G19" s="124"/>
      <c r="I19" s="293"/>
      <c r="J19" s="295"/>
      <c r="K19" s="43" t="str">
        <f t="shared" si="0"/>
        <v/>
      </c>
      <c r="L19" s="41">
        <v>16</v>
      </c>
      <c r="M19" s="301"/>
      <c r="N19" s="301"/>
      <c r="O19" s="302"/>
      <c r="P19" s="44"/>
      <c r="Q19" s="44"/>
    </row>
    <row r="20" spans="1:17" ht="16.149999999999999" customHeight="1" x14ac:dyDescent="0.2">
      <c r="A20" s="120"/>
      <c r="B20" s="119"/>
      <c r="C20" s="43" t="e">
        <f t="shared" ref="C20:C57" si="2">C19</f>
        <v>#REF!</v>
      </c>
      <c r="D20" s="41">
        <v>17</v>
      </c>
      <c r="E20" s="126"/>
      <c r="F20" s="125"/>
      <c r="G20" s="124"/>
      <c r="I20" s="293"/>
      <c r="J20" s="295"/>
      <c r="K20" s="43" t="str">
        <f t="shared" si="0"/>
        <v/>
      </c>
      <c r="L20" s="41">
        <v>17</v>
      </c>
      <c r="M20" s="301"/>
      <c r="N20" s="301"/>
      <c r="O20" s="302"/>
      <c r="P20" s="44"/>
      <c r="Q20" s="44"/>
    </row>
    <row r="21" spans="1:17" ht="16.149999999999999" customHeight="1" x14ac:dyDescent="0.2">
      <c r="A21" s="120"/>
      <c r="B21" s="119"/>
      <c r="C21" s="43" t="e">
        <f t="shared" si="2"/>
        <v>#REF!</v>
      </c>
      <c r="D21" s="41">
        <v>18</v>
      </c>
      <c r="E21" s="123"/>
      <c r="F21" s="125"/>
      <c r="G21" s="124"/>
      <c r="I21" s="293"/>
      <c r="J21" s="295"/>
      <c r="K21" s="43" t="str">
        <f t="shared" si="0"/>
        <v/>
      </c>
      <c r="L21" s="41">
        <v>18</v>
      </c>
      <c r="M21" s="301"/>
      <c r="N21" s="301"/>
      <c r="O21" s="302"/>
      <c r="P21" s="44"/>
      <c r="Q21" s="44"/>
    </row>
    <row r="22" spans="1:17" ht="16.149999999999999" customHeight="1" x14ac:dyDescent="0.2">
      <c r="A22" s="118"/>
      <c r="B22" s="119"/>
      <c r="C22" s="43" t="e">
        <f t="shared" si="2"/>
        <v>#REF!</v>
      </c>
      <c r="D22" s="41">
        <v>19</v>
      </c>
      <c r="E22" s="123"/>
      <c r="F22" s="123"/>
      <c r="G22" s="124"/>
      <c r="I22" s="293"/>
      <c r="J22" s="295"/>
      <c r="K22" s="43" t="str">
        <f t="shared" si="0"/>
        <v/>
      </c>
      <c r="L22" s="41">
        <v>19</v>
      </c>
      <c r="M22" s="301"/>
      <c r="N22" s="301"/>
      <c r="O22" s="302"/>
      <c r="P22" s="44"/>
      <c r="Q22" s="44"/>
    </row>
    <row r="23" spans="1:17" ht="16.149999999999999" customHeight="1" x14ac:dyDescent="0.2">
      <c r="A23" s="118"/>
      <c r="B23" s="119"/>
      <c r="C23" s="43" t="e">
        <f t="shared" si="2"/>
        <v>#REF!</v>
      </c>
      <c r="D23" s="41">
        <v>20</v>
      </c>
      <c r="E23" s="123"/>
      <c r="F23" s="123"/>
      <c r="G23" s="124"/>
      <c r="I23" s="293"/>
      <c r="J23" s="295"/>
      <c r="K23" s="43" t="str">
        <f t="shared" si="0"/>
        <v/>
      </c>
      <c r="L23" s="41">
        <v>20</v>
      </c>
      <c r="M23" s="301"/>
      <c r="N23" s="301"/>
      <c r="O23" s="302"/>
      <c r="P23" s="44"/>
      <c r="Q23" s="44"/>
    </row>
    <row r="24" spans="1:17" ht="16.149999999999999" customHeight="1" x14ac:dyDescent="0.2">
      <c r="A24" s="118"/>
      <c r="B24" s="119"/>
      <c r="C24" s="43" t="e">
        <f t="shared" si="2"/>
        <v>#REF!</v>
      </c>
      <c r="D24" s="41">
        <v>21</v>
      </c>
      <c r="E24" s="123"/>
      <c r="F24" s="123"/>
      <c r="G24" s="124"/>
      <c r="I24" s="293"/>
      <c r="J24" s="295"/>
      <c r="K24" s="43" t="str">
        <f t="shared" si="0"/>
        <v/>
      </c>
      <c r="L24" s="41">
        <v>21</v>
      </c>
      <c r="M24" s="301"/>
      <c r="N24" s="301"/>
      <c r="O24" s="302"/>
      <c r="P24" s="44"/>
    </row>
    <row r="25" spans="1:17" ht="16.149999999999999" customHeight="1" x14ac:dyDescent="0.2">
      <c r="A25" s="118"/>
      <c r="B25" s="119"/>
      <c r="C25" s="43" t="e">
        <f t="shared" si="2"/>
        <v>#REF!</v>
      </c>
      <c r="D25" s="41">
        <v>22</v>
      </c>
      <c r="E25" s="123"/>
      <c r="F25" s="123"/>
      <c r="G25" s="124"/>
      <c r="I25" s="293"/>
      <c r="J25" s="295"/>
      <c r="K25" s="43" t="str">
        <f t="shared" si="0"/>
        <v/>
      </c>
      <c r="L25" s="41">
        <v>22</v>
      </c>
      <c r="M25" s="301"/>
      <c r="N25" s="301"/>
      <c r="O25" s="302"/>
      <c r="P25" s="44"/>
      <c r="Q25" s="44"/>
    </row>
    <row r="26" spans="1:17" ht="16.149999999999999" customHeight="1" x14ac:dyDescent="0.2">
      <c r="A26" s="118"/>
      <c r="B26" s="119"/>
      <c r="C26" s="43" t="e">
        <f t="shared" si="2"/>
        <v>#REF!</v>
      </c>
      <c r="D26" s="41">
        <v>23</v>
      </c>
      <c r="E26" s="123"/>
      <c r="F26" s="123"/>
      <c r="G26" s="124"/>
      <c r="I26" s="293"/>
      <c r="J26" s="295"/>
      <c r="K26" s="43" t="str">
        <f t="shared" si="0"/>
        <v/>
      </c>
      <c r="L26" s="41">
        <v>23</v>
      </c>
      <c r="M26" s="301"/>
      <c r="N26" s="301"/>
      <c r="O26" s="302"/>
      <c r="Q26" s="44"/>
    </row>
    <row r="27" spans="1:17" ht="16.149999999999999" customHeight="1" x14ac:dyDescent="0.2">
      <c r="A27" s="118"/>
      <c r="B27" s="119"/>
      <c r="C27" s="43" t="e">
        <f t="shared" si="2"/>
        <v>#REF!</v>
      </c>
      <c r="D27" s="41">
        <v>24</v>
      </c>
      <c r="E27" s="123"/>
      <c r="F27" s="123"/>
      <c r="G27" s="124"/>
      <c r="I27" s="293"/>
      <c r="J27" s="295"/>
      <c r="K27" s="43" t="str">
        <f t="shared" si="0"/>
        <v/>
      </c>
      <c r="L27" s="41">
        <v>24</v>
      </c>
      <c r="M27" s="301"/>
      <c r="N27" s="301"/>
      <c r="O27" s="302"/>
    </row>
    <row r="28" spans="1:17" ht="16.149999999999999" customHeight="1" x14ac:dyDescent="0.2">
      <c r="A28" s="118"/>
      <c r="B28" s="119"/>
      <c r="C28" s="43" t="e">
        <f t="shared" si="2"/>
        <v>#REF!</v>
      </c>
      <c r="D28" s="41">
        <v>25</v>
      </c>
      <c r="E28" s="123"/>
      <c r="F28" s="123"/>
      <c r="G28" s="124"/>
      <c r="I28" s="293"/>
      <c r="J28" s="295"/>
      <c r="K28" s="43" t="str">
        <f t="shared" si="0"/>
        <v/>
      </c>
      <c r="L28" s="41">
        <v>25</v>
      </c>
      <c r="M28" s="301"/>
      <c r="N28" s="301"/>
      <c r="O28" s="302"/>
    </row>
    <row r="29" spans="1:17" ht="16.149999999999999" customHeight="1" x14ac:dyDescent="0.2">
      <c r="A29" s="118"/>
      <c r="B29" s="119"/>
      <c r="C29" s="43"/>
      <c r="D29" s="41">
        <v>26</v>
      </c>
      <c r="E29" s="123"/>
      <c r="F29" s="123"/>
      <c r="G29" s="124"/>
      <c r="H29" s="45"/>
      <c r="I29" s="293"/>
      <c r="J29" s="295"/>
      <c r="K29" s="43" t="str">
        <f t="shared" si="0"/>
        <v/>
      </c>
      <c r="L29" s="41">
        <v>26</v>
      </c>
      <c r="M29" s="301"/>
      <c r="N29" s="301"/>
      <c r="O29" s="302"/>
      <c r="P29" s="44"/>
      <c r="Q29" s="44"/>
    </row>
    <row r="30" spans="1:17" ht="16.149999999999999" customHeight="1" x14ac:dyDescent="0.2">
      <c r="A30" s="118"/>
      <c r="B30" s="119"/>
      <c r="C30" s="43" t="e">
        <f>C28</f>
        <v>#REF!</v>
      </c>
      <c r="D30" s="41">
        <v>27</v>
      </c>
      <c r="E30" s="123"/>
      <c r="F30" s="123"/>
      <c r="G30" s="124"/>
      <c r="I30" s="293"/>
      <c r="J30" s="295"/>
      <c r="K30" s="43" t="str">
        <f t="shared" si="0"/>
        <v/>
      </c>
      <c r="L30" s="41">
        <v>27</v>
      </c>
      <c r="M30" s="301"/>
      <c r="N30" s="301"/>
      <c r="O30" s="302"/>
      <c r="P30" s="44"/>
    </row>
    <row r="31" spans="1:17" ht="16.149999999999999" customHeight="1" x14ac:dyDescent="0.2">
      <c r="A31" s="118"/>
      <c r="B31" s="119"/>
      <c r="C31" s="43" t="e">
        <f t="shared" si="2"/>
        <v>#REF!</v>
      </c>
      <c r="D31" s="41">
        <v>28</v>
      </c>
      <c r="E31" s="123"/>
      <c r="F31" s="123"/>
      <c r="G31" s="124"/>
      <c r="I31" s="293"/>
      <c r="J31" s="295"/>
      <c r="K31" s="43" t="str">
        <f t="shared" si="0"/>
        <v/>
      </c>
      <c r="L31" s="41">
        <v>28</v>
      </c>
      <c r="M31" s="301"/>
      <c r="N31" s="301"/>
      <c r="O31" s="302"/>
      <c r="P31" s="44"/>
      <c r="Q31" s="44"/>
    </row>
    <row r="32" spans="1:17" ht="16.149999999999999" customHeight="1" x14ac:dyDescent="0.2">
      <c r="A32" s="118"/>
      <c r="B32" s="119"/>
      <c r="C32" s="43" t="e">
        <f t="shared" si="2"/>
        <v>#REF!</v>
      </c>
      <c r="D32" s="41">
        <v>29</v>
      </c>
      <c r="E32" s="123"/>
      <c r="F32" s="123"/>
      <c r="G32" s="124"/>
      <c r="I32" s="293"/>
      <c r="J32" s="295"/>
      <c r="K32" s="43" t="str">
        <f t="shared" si="0"/>
        <v/>
      </c>
      <c r="L32" s="41">
        <v>29</v>
      </c>
      <c r="M32" s="301"/>
      <c r="N32" s="301"/>
      <c r="O32" s="302"/>
      <c r="P32" s="44"/>
      <c r="Q32" s="44"/>
    </row>
    <row r="33" spans="1:17" ht="16.149999999999999" customHeight="1" x14ac:dyDescent="0.2">
      <c r="A33" s="118"/>
      <c r="B33" s="119"/>
      <c r="C33" s="43" t="e">
        <f t="shared" si="2"/>
        <v>#REF!</v>
      </c>
      <c r="D33" s="41">
        <v>30</v>
      </c>
      <c r="E33" s="123"/>
      <c r="F33" s="123"/>
      <c r="G33" s="124"/>
      <c r="I33" s="293"/>
      <c r="J33" s="295"/>
      <c r="K33" s="43" t="str">
        <f t="shared" si="0"/>
        <v/>
      </c>
      <c r="L33" s="41">
        <v>30</v>
      </c>
      <c r="M33" s="301"/>
      <c r="N33" s="301"/>
      <c r="O33" s="302"/>
      <c r="P33" s="44"/>
      <c r="Q33" s="44"/>
    </row>
    <row r="34" spans="1:17" ht="16.149999999999999" customHeight="1" x14ac:dyDescent="0.2">
      <c r="A34" s="118"/>
      <c r="B34" s="119"/>
      <c r="C34" s="43" t="e">
        <f t="shared" si="2"/>
        <v>#REF!</v>
      </c>
      <c r="D34" s="41">
        <v>31</v>
      </c>
      <c r="E34" s="123"/>
      <c r="F34" s="123"/>
      <c r="G34" s="124"/>
      <c r="I34" s="293"/>
      <c r="J34" s="295"/>
      <c r="K34" s="43" t="str">
        <f t="shared" si="0"/>
        <v/>
      </c>
      <c r="L34" s="41">
        <v>31</v>
      </c>
      <c r="M34" s="301"/>
      <c r="N34" s="301"/>
      <c r="O34" s="302"/>
    </row>
    <row r="35" spans="1:17" ht="16.149999999999999" customHeight="1" x14ac:dyDescent="0.2">
      <c r="A35" s="118"/>
      <c r="B35" s="119"/>
      <c r="C35" s="43" t="e">
        <f t="shared" si="2"/>
        <v>#REF!</v>
      </c>
      <c r="D35" s="41">
        <v>32</v>
      </c>
      <c r="E35" s="123"/>
      <c r="F35" s="123"/>
      <c r="G35" s="124"/>
      <c r="I35" s="293"/>
      <c r="J35" s="295"/>
      <c r="K35" s="43" t="str">
        <f t="shared" si="0"/>
        <v/>
      </c>
      <c r="L35" s="41">
        <v>32</v>
      </c>
      <c r="M35" s="301"/>
      <c r="N35" s="301"/>
      <c r="O35" s="302"/>
    </row>
    <row r="36" spans="1:17" ht="16.149999999999999" customHeight="1" x14ac:dyDescent="0.2">
      <c r="A36" s="118"/>
      <c r="B36" s="119"/>
      <c r="C36" s="43" t="e">
        <f t="shared" si="2"/>
        <v>#REF!</v>
      </c>
      <c r="D36" s="41">
        <v>33</v>
      </c>
      <c r="E36" s="123"/>
      <c r="F36" s="123"/>
      <c r="G36" s="124"/>
      <c r="I36" s="293"/>
      <c r="J36" s="295"/>
      <c r="K36" s="43" t="str">
        <f t="shared" si="0"/>
        <v/>
      </c>
      <c r="L36" s="41">
        <v>33</v>
      </c>
      <c r="M36" s="301"/>
      <c r="N36" s="301"/>
      <c r="O36" s="302"/>
      <c r="P36" s="44"/>
      <c r="Q36" s="44"/>
    </row>
    <row r="37" spans="1:17" ht="16.149999999999999" customHeight="1" x14ac:dyDescent="0.2">
      <c r="A37" s="118"/>
      <c r="B37" s="119"/>
      <c r="C37" s="43" t="e">
        <f t="shared" si="2"/>
        <v>#REF!</v>
      </c>
      <c r="D37" s="41">
        <v>34</v>
      </c>
      <c r="E37" s="123"/>
      <c r="F37" s="123"/>
      <c r="G37" s="124"/>
      <c r="I37" s="293"/>
      <c r="J37" s="295"/>
      <c r="K37" s="43" t="str">
        <f t="shared" si="0"/>
        <v/>
      </c>
      <c r="L37" s="41">
        <v>34</v>
      </c>
      <c r="M37" s="301"/>
      <c r="N37" s="301"/>
      <c r="O37" s="302"/>
      <c r="P37" s="44"/>
      <c r="Q37" s="44"/>
    </row>
    <row r="38" spans="1:17" ht="16.149999999999999" customHeight="1" x14ac:dyDescent="0.2">
      <c r="A38" s="118"/>
      <c r="B38" s="119"/>
      <c r="C38" s="43" t="e">
        <f t="shared" si="2"/>
        <v>#REF!</v>
      </c>
      <c r="D38" s="41">
        <v>35</v>
      </c>
      <c r="E38" s="123"/>
      <c r="F38" s="123"/>
      <c r="G38" s="124"/>
      <c r="I38" s="293"/>
      <c r="J38" s="295"/>
      <c r="K38" s="43" t="str">
        <f t="shared" si="0"/>
        <v/>
      </c>
      <c r="L38" s="41">
        <v>35</v>
      </c>
      <c r="M38" s="301"/>
      <c r="N38" s="301"/>
      <c r="O38" s="302"/>
    </row>
    <row r="39" spans="1:17" ht="16.149999999999999" customHeight="1" x14ac:dyDescent="0.2">
      <c r="A39" s="118"/>
      <c r="B39" s="119"/>
      <c r="C39" s="43" t="e">
        <f t="shared" si="2"/>
        <v>#REF!</v>
      </c>
      <c r="D39" s="41">
        <v>36</v>
      </c>
      <c r="E39" s="123"/>
      <c r="F39" s="123"/>
      <c r="G39" s="124"/>
      <c r="I39" s="293"/>
      <c r="J39" s="295"/>
      <c r="K39" s="43" t="str">
        <f t="shared" si="0"/>
        <v/>
      </c>
      <c r="L39" s="41">
        <v>36</v>
      </c>
      <c r="M39" s="301"/>
      <c r="N39" s="301"/>
      <c r="O39" s="302"/>
    </row>
    <row r="40" spans="1:17" ht="16.149999999999999" customHeight="1" x14ac:dyDescent="0.2">
      <c r="A40" s="118"/>
      <c r="B40" s="119"/>
      <c r="C40" s="43" t="e">
        <f t="shared" si="2"/>
        <v>#REF!</v>
      </c>
      <c r="D40" s="41">
        <v>37</v>
      </c>
      <c r="E40" s="123"/>
      <c r="F40" s="123"/>
      <c r="G40" s="124"/>
      <c r="I40" s="293"/>
      <c r="J40" s="295"/>
      <c r="K40" s="43" t="str">
        <f t="shared" si="0"/>
        <v/>
      </c>
      <c r="L40" s="41">
        <v>37</v>
      </c>
      <c r="M40" s="301"/>
      <c r="N40" s="301"/>
      <c r="O40" s="302"/>
      <c r="P40" s="44"/>
      <c r="Q40" s="44"/>
    </row>
    <row r="41" spans="1:17" ht="16.149999999999999" customHeight="1" x14ac:dyDescent="0.2">
      <c r="A41" s="118"/>
      <c r="B41" s="119"/>
      <c r="C41" s="43" t="e">
        <f t="shared" si="2"/>
        <v>#REF!</v>
      </c>
      <c r="D41" s="41">
        <v>38</v>
      </c>
      <c r="E41" s="123"/>
      <c r="F41" s="123"/>
      <c r="G41" s="124"/>
      <c r="I41" s="293"/>
      <c r="J41" s="295"/>
      <c r="K41" s="43" t="str">
        <f t="shared" si="0"/>
        <v/>
      </c>
      <c r="L41" s="41">
        <v>38</v>
      </c>
      <c r="M41" s="301"/>
      <c r="N41" s="301"/>
      <c r="O41" s="302"/>
    </row>
    <row r="42" spans="1:17" ht="16.149999999999999" customHeight="1" x14ac:dyDescent="0.2">
      <c r="A42" s="118"/>
      <c r="B42" s="119"/>
      <c r="C42" s="43" t="e">
        <f t="shared" si="2"/>
        <v>#REF!</v>
      </c>
      <c r="D42" s="41">
        <v>39</v>
      </c>
      <c r="E42" s="123"/>
      <c r="F42" s="123"/>
      <c r="G42" s="124"/>
      <c r="I42" s="293"/>
      <c r="J42" s="295"/>
      <c r="K42" s="43" t="str">
        <f t="shared" si="0"/>
        <v/>
      </c>
      <c r="L42" s="41">
        <v>39</v>
      </c>
      <c r="M42" s="301"/>
      <c r="N42" s="301"/>
      <c r="O42" s="302"/>
    </row>
    <row r="43" spans="1:17" ht="16.149999999999999" customHeight="1" x14ac:dyDescent="0.2">
      <c r="A43" s="118"/>
      <c r="B43" s="119"/>
      <c r="C43" s="43" t="e">
        <f t="shared" si="2"/>
        <v>#REF!</v>
      </c>
      <c r="D43" s="41">
        <v>40</v>
      </c>
      <c r="E43" s="123"/>
      <c r="F43" s="123"/>
      <c r="G43" s="124"/>
      <c r="I43" s="293"/>
      <c r="J43" s="295"/>
      <c r="K43" s="43" t="str">
        <f t="shared" si="0"/>
        <v/>
      </c>
      <c r="L43" s="41">
        <v>40</v>
      </c>
      <c r="M43" s="301"/>
      <c r="N43" s="301"/>
      <c r="O43" s="302"/>
    </row>
    <row r="44" spans="1:17" ht="16.149999999999999" customHeight="1" x14ac:dyDescent="0.2">
      <c r="A44" s="118"/>
      <c r="B44" s="119"/>
      <c r="C44" s="43" t="e">
        <f t="shared" si="2"/>
        <v>#REF!</v>
      </c>
      <c r="D44" s="41">
        <v>41</v>
      </c>
      <c r="E44" s="123"/>
      <c r="F44" s="123"/>
      <c r="G44" s="124"/>
      <c r="I44" s="293"/>
      <c r="J44" s="295"/>
      <c r="K44" s="43" t="str">
        <f t="shared" si="0"/>
        <v/>
      </c>
      <c r="L44" s="41">
        <v>41</v>
      </c>
      <c r="M44" s="301"/>
      <c r="N44" s="301"/>
      <c r="O44" s="302"/>
    </row>
    <row r="45" spans="1:17" ht="16.149999999999999" customHeight="1" x14ac:dyDescent="0.2">
      <c r="A45" s="118"/>
      <c r="B45" s="119"/>
      <c r="C45" s="43" t="e">
        <f t="shared" si="2"/>
        <v>#REF!</v>
      </c>
      <c r="D45" s="41">
        <v>42</v>
      </c>
      <c r="E45" s="123"/>
      <c r="F45" s="123"/>
      <c r="G45" s="124"/>
      <c r="I45" s="293"/>
      <c r="J45" s="295"/>
      <c r="K45" s="43" t="str">
        <f t="shared" si="0"/>
        <v/>
      </c>
      <c r="L45" s="41">
        <v>42</v>
      </c>
      <c r="M45" s="301"/>
      <c r="N45" s="301"/>
      <c r="O45" s="302"/>
      <c r="P45" s="44"/>
      <c r="Q45" s="44"/>
    </row>
    <row r="46" spans="1:17" ht="16.149999999999999" customHeight="1" x14ac:dyDescent="0.2">
      <c r="A46" s="118"/>
      <c r="B46" s="119"/>
      <c r="C46" s="43" t="e">
        <f t="shared" si="2"/>
        <v>#REF!</v>
      </c>
      <c r="D46" s="41">
        <v>43</v>
      </c>
      <c r="E46" s="123"/>
      <c r="F46" s="123"/>
      <c r="G46" s="124"/>
      <c r="I46" s="293"/>
      <c r="J46" s="295"/>
      <c r="K46" s="43" t="str">
        <f t="shared" si="0"/>
        <v/>
      </c>
      <c r="L46" s="41">
        <v>43</v>
      </c>
      <c r="M46" s="301"/>
      <c r="N46" s="301"/>
      <c r="O46" s="302"/>
    </row>
    <row r="47" spans="1:17" ht="16.149999999999999" customHeight="1" x14ac:dyDescent="0.2">
      <c r="A47" s="297"/>
      <c r="B47" s="298"/>
      <c r="C47" s="43" t="e">
        <f t="shared" si="2"/>
        <v>#REF!</v>
      </c>
      <c r="D47" s="41">
        <v>44</v>
      </c>
      <c r="E47" s="303"/>
      <c r="F47" s="303"/>
      <c r="G47" s="304"/>
      <c r="I47" s="293"/>
      <c r="J47" s="295"/>
      <c r="K47" s="43" t="str">
        <f t="shared" si="0"/>
        <v/>
      </c>
      <c r="L47" s="41">
        <v>44</v>
      </c>
      <c r="M47" s="301"/>
      <c r="N47" s="301"/>
      <c r="O47" s="302"/>
      <c r="P47" s="44"/>
      <c r="Q47" s="44"/>
    </row>
    <row r="48" spans="1:17" ht="16.149999999999999" customHeight="1" x14ac:dyDescent="0.2">
      <c r="A48" s="297"/>
      <c r="B48" s="298"/>
      <c r="C48" s="43" t="e">
        <f t="shared" si="2"/>
        <v>#REF!</v>
      </c>
      <c r="D48" s="41">
        <v>45</v>
      </c>
      <c r="E48" s="303"/>
      <c r="F48" s="303"/>
      <c r="G48" s="304"/>
      <c r="I48" s="293"/>
      <c r="J48" s="295"/>
      <c r="K48" s="43" t="str">
        <f>K47</f>
        <v/>
      </c>
      <c r="L48" s="41">
        <v>45</v>
      </c>
      <c r="M48" s="301"/>
      <c r="N48" s="301"/>
      <c r="O48" s="304"/>
      <c r="P48" s="44"/>
      <c r="Q48" s="44"/>
    </row>
    <row r="49" spans="1:17" ht="16.149999999999999" customHeight="1" x14ac:dyDescent="0.2">
      <c r="A49" s="297"/>
      <c r="B49" s="298"/>
      <c r="C49" s="43"/>
      <c r="D49" s="41">
        <v>46</v>
      </c>
      <c r="E49" s="303"/>
      <c r="F49" s="303"/>
      <c r="G49" s="304"/>
      <c r="I49" s="297"/>
      <c r="J49" s="298"/>
      <c r="K49" s="43"/>
      <c r="L49" s="41">
        <v>46</v>
      </c>
      <c r="M49" s="303"/>
      <c r="N49" s="303"/>
      <c r="O49" s="304"/>
      <c r="P49" s="44"/>
      <c r="Q49" s="44"/>
    </row>
    <row r="50" spans="1:17" ht="16.149999999999999" customHeight="1" x14ac:dyDescent="0.2">
      <c r="A50" s="297"/>
      <c r="B50" s="298"/>
      <c r="C50" s="43"/>
      <c r="D50" s="41">
        <v>47</v>
      </c>
      <c r="E50" s="303"/>
      <c r="F50" s="303"/>
      <c r="G50" s="304"/>
      <c r="I50" s="297"/>
      <c r="J50" s="298"/>
      <c r="K50" s="43"/>
      <c r="L50" s="41">
        <v>47</v>
      </c>
      <c r="M50" s="303"/>
      <c r="N50" s="303"/>
      <c r="O50" s="304"/>
      <c r="P50" s="44"/>
      <c r="Q50" s="44"/>
    </row>
    <row r="51" spans="1:17" ht="16.149999999999999" customHeight="1" x14ac:dyDescent="0.2">
      <c r="A51" s="297"/>
      <c r="B51" s="298"/>
      <c r="C51" s="43"/>
      <c r="D51" s="41">
        <v>48</v>
      </c>
      <c r="E51" s="303"/>
      <c r="F51" s="303"/>
      <c r="G51" s="304"/>
      <c r="I51" s="297"/>
      <c r="J51" s="298"/>
      <c r="K51" s="43"/>
      <c r="L51" s="41">
        <v>48</v>
      </c>
      <c r="M51" s="303"/>
      <c r="N51" s="303"/>
      <c r="O51" s="304"/>
      <c r="P51" s="44"/>
      <c r="Q51" s="44"/>
    </row>
    <row r="52" spans="1:17" ht="16.149999999999999" customHeight="1" x14ac:dyDescent="0.2">
      <c r="A52" s="297"/>
      <c r="B52" s="298"/>
      <c r="C52" s="43"/>
      <c r="D52" s="41">
        <v>49</v>
      </c>
      <c r="E52" s="303"/>
      <c r="F52" s="303"/>
      <c r="G52" s="304"/>
      <c r="I52" s="297"/>
      <c r="J52" s="298"/>
      <c r="K52" s="43"/>
      <c r="L52" s="41">
        <v>49</v>
      </c>
      <c r="M52" s="303"/>
      <c r="N52" s="303"/>
      <c r="O52" s="304"/>
      <c r="P52" s="44"/>
      <c r="Q52" s="44"/>
    </row>
    <row r="53" spans="1:17" ht="16.149999999999999" customHeight="1" x14ac:dyDescent="0.2">
      <c r="A53" s="297"/>
      <c r="B53" s="298"/>
      <c r="C53" s="43"/>
      <c r="D53" s="41">
        <v>50</v>
      </c>
      <c r="E53" s="303"/>
      <c r="F53" s="303"/>
      <c r="G53" s="304"/>
      <c r="I53" s="297"/>
      <c r="J53" s="298"/>
      <c r="K53" s="43"/>
      <c r="L53" s="41">
        <v>50</v>
      </c>
      <c r="M53" s="303"/>
      <c r="N53" s="303"/>
      <c r="O53" s="304"/>
      <c r="P53" s="44"/>
      <c r="Q53" s="44"/>
    </row>
    <row r="54" spans="1:17" ht="16.149999999999999" customHeight="1" x14ac:dyDescent="0.2">
      <c r="A54" s="297"/>
      <c r="B54" s="298"/>
      <c r="C54" s="43" t="e">
        <f>C48</f>
        <v>#REF!</v>
      </c>
      <c r="D54" s="41">
        <v>51</v>
      </c>
      <c r="E54" s="303"/>
      <c r="F54" s="303"/>
      <c r="G54" s="304"/>
      <c r="I54" s="297"/>
      <c r="J54" s="298"/>
      <c r="K54" s="43" t="str">
        <f>K48</f>
        <v/>
      </c>
      <c r="L54" s="41">
        <v>51</v>
      </c>
      <c r="M54" s="303"/>
      <c r="N54" s="303"/>
      <c r="O54" s="304"/>
      <c r="P54" s="44"/>
    </row>
    <row r="55" spans="1:17" ht="16.149999999999999" customHeight="1" x14ac:dyDescent="0.2">
      <c r="A55" s="297"/>
      <c r="B55" s="298"/>
      <c r="C55" s="43" t="e">
        <f t="shared" si="2"/>
        <v>#REF!</v>
      </c>
      <c r="D55" s="41">
        <v>52</v>
      </c>
      <c r="E55" s="303"/>
      <c r="F55" s="303"/>
      <c r="G55" s="304"/>
      <c r="I55" s="297"/>
      <c r="J55" s="298"/>
      <c r="K55" s="43" t="str">
        <f>K54</f>
        <v/>
      </c>
      <c r="L55" s="41">
        <v>52</v>
      </c>
      <c r="M55" s="303"/>
      <c r="N55" s="303"/>
      <c r="O55" s="304"/>
    </row>
    <row r="56" spans="1:17" ht="16.149999999999999" customHeight="1" x14ac:dyDescent="0.2">
      <c r="A56" s="297"/>
      <c r="B56" s="298"/>
      <c r="C56" s="43" t="e">
        <f t="shared" si="2"/>
        <v>#REF!</v>
      </c>
      <c r="D56" s="41">
        <v>53</v>
      </c>
      <c r="E56" s="303"/>
      <c r="F56" s="303"/>
      <c r="G56" s="304"/>
      <c r="I56" s="297"/>
      <c r="J56" s="298"/>
      <c r="K56" s="43" t="str">
        <f>K55</f>
        <v/>
      </c>
      <c r="L56" s="41">
        <v>53</v>
      </c>
      <c r="M56" s="303"/>
      <c r="N56" s="303"/>
      <c r="O56" s="304"/>
    </row>
    <row r="57" spans="1:17" ht="16.149999999999999" customHeight="1" x14ac:dyDescent="0.2">
      <c r="A57" s="297"/>
      <c r="B57" s="298"/>
      <c r="C57" s="43" t="e">
        <f t="shared" si="2"/>
        <v>#REF!</v>
      </c>
      <c r="D57" s="41">
        <v>54</v>
      </c>
      <c r="E57" s="303"/>
      <c r="F57" s="303"/>
      <c r="G57" s="304"/>
      <c r="I57" s="297"/>
      <c r="J57" s="119"/>
      <c r="K57" s="43" t="str">
        <f>K56</f>
        <v/>
      </c>
      <c r="L57" s="41">
        <v>54</v>
      </c>
      <c r="M57" s="123"/>
      <c r="N57" s="123"/>
      <c r="O57" s="304"/>
    </row>
    <row r="58" spans="1:17" ht="16.149999999999999" customHeight="1" x14ac:dyDescent="0.2">
      <c r="A58" s="297"/>
      <c r="B58" s="298"/>
      <c r="C58" s="43" t="e">
        <f>#REF!</f>
        <v>#REF!</v>
      </c>
      <c r="D58" s="41">
        <v>55</v>
      </c>
      <c r="E58" s="303"/>
      <c r="F58" s="303"/>
      <c r="G58" s="304"/>
      <c r="I58" s="297"/>
      <c r="J58" s="298"/>
      <c r="K58" s="43" t="e">
        <f>#REF!</f>
        <v>#REF!</v>
      </c>
      <c r="L58" s="41">
        <v>55</v>
      </c>
      <c r="M58" s="303"/>
      <c r="N58" s="303"/>
      <c r="O58" s="304"/>
    </row>
    <row r="59" spans="1:17" ht="18" customHeight="1" thickBot="1" x14ac:dyDescent="0.25">
      <c r="A59" s="1139" t="s">
        <v>269</v>
      </c>
      <c r="B59" s="63"/>
      <c r="C59" s="64" t="e">
        <f>C58</f>
        <v>#REF!</v>
      </c>
      <c r="D59" s="65">
        <v>99</v>
      </c>
      <c r="E59" s="478">
        <v>99</v>
      </c>
      <c r="F59" s="478">
        <v>99</v>
      </c>
      <c r="G59" s="479">
        <f>SUM(G4:G58)</f>
        <v>0</v>
      </c>
      <c r="I59" s="1139" t="s">
        <v>269</v>
      </c>
      <c r="J59" s="63"/>
      <c r="K59" s="64" t="e">
        <f>K58</f>
        <v>#REF!</v>
      </c>
      <c r="L59" s="65">
        <v>99</v>
      </c>
      <c r="M59" s="480">
        <v>99</v>
      </c>
      <c r="N59" s="480">
        <v>99</v>
      </c>
      <c r="O59" s="481">
        <f>SUM(O4:O58)</f>
        <v>0</v>
      </c>
    </row>
    <row r="60" spans="1:17" ht="18" customHeight="1" thickTop="1" x14ac:dyDescent="0.2">
      <c r="A60" s="306" t="s">
        <v>190</v>
      </c>
      <c r="B60" s="306"/>
      <c r="C60" s="306"/>
      <c r="D60" s="306"/>
      <c r="E60"/>
      <c r="F60" s="45"/>
      <c r="G60" s="45"/>
      <c r="H60" s="45"/>
      <c r="I60" s="45"/>
      <c r="J60" s="45"/>
      <c r="K60" s="45"/>
      <c r="L60" s="45"/>
      <c r="M60" s="45"/>
      <c r="N60" s="45"/>
      <c r="O60" s="45"/>
    </row>
    <row r="61" spans="1:17" ht="18" customHeight="1" x14ac:dyDescent="0.2">
      <c r="A61" s="318" t="s">
        <v>257</v>
      </c>
      <c r="B61" s="318"/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69"/>
    </row>
    <row r="62" spans="1:17" ht="18" customHeight="1" x14ac:dyDescent="0.2">
      <c r="A62" s="318" t="s">
        <v>258</v>
      </c>
      <c r="B62" s="318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69"/>
    </row>
    <row r="63" spans="1:17" ht="18" customHeight="1" x14ac:dyDescent="0.2">
      <c r="A63" s="319"/>
      <c r="B63" s="320"/>
      <c r="C63" s="320"/>
      <c r="D63" s="320"/>
      <c r="E63" s="320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69"/>
    </row>
    <row r="64" spans="1:17" ht="20.100000000000001" customHeight="1" x14ac:dyDescent="0.2">
      <c r="A64" s="319"/>
      <c r="B64" s="320"/>
      <c r="C64" s="320"/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1"/>
      <c r="P64" s="69"/>
    </row>
    <row r="65" spans="1:16" x14ac:dyDescent="0.2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311"/>
      <c r="P65" s="69"/>
    </row>
    <row r="66" spans="1:16" x14ac:dyDescent="0.2">
      <c r="A66" s="94" t="s">
        <v>54</v>
      </c>
      <c r="B66"/>
      <c r="I66" s="46"/>
    </row>
    <row r="67" spans="1:16" x14ac:dyDescent="0.2">
      <c r="A67" s="39" t="s">
        <v>55</v>
      </c>
      <c r="G67" s="42">
        <f>MIN(G4:G58)</f>
        <v>0</v>
      </c>
      <c r="I67" s="39" t="s">
        <v>55</v>
      </c>
      <c r="O67" s="44">
        <f>MIN(O4:O58)</f>
        <v>0</v>
      </c>
    </row>
    <row r="68" spans="1:16" x14ac:dyDescent="0.2">
      <c r="B68" s="47" t="str">
        <f>IF(G67&lt;0,"Nepovolené záporné číslo","OK")</f>
        <v>OK</v>
      </c>
      <c r="C68" s="47"/>
      <c r="J68" s="47" t="str">
        <f>IF(O67&lt;0,"Nepovolené záporné číslo","OK")</f>
        <v>OK</v>
      </c>
      <c r="K68" s="47"/>
    </row>
    <row r="69" spans="1:16" ht="13.5" thickBot="1" x14ac:dyDescent="0.25"/>
    <row r="70" spans="1:16" ht="16.5" thickTop="1" thickBot="1" x14ac:dyDescent="0.3">
      <c r="A70" s="48" t="s">
        <v>56</v>
      </c>
      <c r="B70" s="49"/>
      <c r="C70" s="50"/>
      <c r="J70" s="1124" t="s">
        <v>57</v>
      </c>
      <c r="K70" s="1125"/>
      <c r="L70" s="1126"/>
      <c r="M70" s="1126"/>
      <c r="N70" s="1127"/>
      <c r="O70" s="51"/>
    </row>
    <row r="71" spans="1:16" ht="16.5" thickTop="1" thickBot="1" x14ac:dyDescent="0.3">
      <c r="J71" s="1124" t="s">
        <v>58</v>
      </c>
      <c r="K71" s="1125"/>
      <c r="L71" s="1126"/>
      <c r="M71" s="1126"/>
      <c r="N71" s="1127"/>
      <c r="O71" s="52"/>
    </row>
    <row r="72" spans="1:16" ht="13.5" thickTop="1" x14ac:dyDescent="0.2"/>
    <row r="110" spans="2:15" x14ac:dyDescent="0.2">
      <c r="B110" s="44"/>
      <c r="O110" s="39"/>
    </row>
    <row r="111" spans="2:15" x14ac:dyDescent="0.2">
      <c r="B111" s="44"/>
      <c r="O111" s="39"/>
    </row>
    <row r="112" spans="2:15" x14ac:dyDescent="0.2">
      <c r="B112" s="44"/>
      <c r="O112" s="39"/>
    </row>
    <row r="113" spans="2:15" x14ac:dyDescent="0.2">
      <c r="B113" s="44"/>
      <c r="O113" s="39"/>
    </row>
    <row r="114" spans="2:15" x14ac:dyDescent="0.2">
      <c r="B114" s="44"/>
      <c r="O114" s="39"/>
    </row>
    <row r="115" spans="2:15" x14ac:dyDescent="0.2">
      <c r="B115" s="44"/>
      <c r="O115" s="39"/>
    </row>
    <row r="116" spans="2:15" x14ac:dyDescent="0.2">
      <c r="B116" s="44"/>
      <c r="O116" s="39"/>
    </row>
    <row r="117" spans="2:15" x14ac:dyDescent="0.2">
      <c r="B117" s="44"/>
      <c r="O117" s="39"/>
    </row>
    <row r="118" spans="2:15" x14ac:dyDescent="0.2">
      <c r="B118" s="44"/>
      <c r="O118" s="39"/>
    </row>
    <row r="119" spans="2:15" x14ac:dyDescent="0.2">
      <c r="B119" s="44"/>
      <c r="O119" s="39"/>
    </row>
    <row r="120" spans="2:15" x14ac:dyDescent="0.2">
      <c r="B120" s="44"/>
      <c r="O120" s="39"/>
    </row>
    <row r="121" spans="2:15" x14ac:dyDescent="0.2">
      <c r="B121" s="44"/>
      <c r="O121" s="39"/>
    </row>
    <row r="122" spans="2:15" x14ac:dyDescent="0.2">
      <c r="B122" s="44"/>
      <c r="O122" s="39"/>
    </row>
    <row r="123" spans="2:15" x14ac:dyDescent="0.2">
      <c r="B123" s="44"/>
      <c r="O123" s="39"/>
    </row>
    <row r="124" spans="2:15" x14ac:dyDescent="0.2">
      <c r="B124" s="44"/>
      <c r="O124" s="39"/>
    </row>
    <row r="125" spans="2:15" x14ac:dyDescent="0.2">
      <c r="B125" s="44"/>
      <c r="O125" s="39"/>
    </row>
    <row r="126" spans="2:15" x14ac:dyDescent="0.2">
      <c r="B126" s="44"/>
      <c r="O126" s="39"/>
    </row>
    <row r="127" spans="2:15" x14ac:dyDescent="0.2">
      <c r="B127" s="44"/>
      <c r="O127" s="39"/>
    </row>
    <row r="128" spans="2:15" x14ac:dyDescent="0.2">
      <c r="B128" s="44"/>
      <c r="O128" s="39"/>
    </row>
    <row r="129" spans="2:15" x14ac:dyDescent="0.2">
      <c r="B129" s="44"/>
      <c r="O129" s="39"/>
    </row>
    <row r="130" spans="2:15" x14ac:dyDescent="0.2">
      <c r="B130" s="44"/>
      <c r="O130" s="39"/>
    </row>
    <row r="131" spans="2:15" x14ac:dyDescent="0.2">
      <c r="B131" s="44"/>
      <c r="O131" s="39"/>
    </row>
    <row r="132" spans="2:15" x14ac:dyDescent="0.2">
      <c r="B132" s="44"/>
      <c r="O132" s="39"/>
    </row>
    <row r="133" spans="2:15" x14ac:dyDescent="0.2">
      <c r="B133" s="44"/>
      <c r="O133" s="39"/>
    </row>
    <row r="134" spans="2:15" x14ac:dyDescent="0.2">
      <c r="B134" s="44"/>
      <c r="O134" s="39"/>
    </row>
    <row r="135" spans="2:15" x14ac:dyDescent="0.2">
      <c r="B135" s="44"/>
      <c r="O135" s="39"/>
    </row>
    <row r="136" spans="2:15" x14ac:dyDescent="0.2">
      <c r="B136" s="44"/>
      <c r="O136" s="39"/>
    </row>
    <row r="137" spans="2:15" x14ac:dyDescent="0.2">
      <c r="B137" s="44"/>
      <c r="O137" s="39"/>
    </row>
    <row r="138" spans="2:15" x14ac:dyDescent="0.2">
      <c r="B138" s="44"/>
      <c r="O138" s="39"/>
    </row>
    <row r="139" spans="2:15" x14ac:dyDescent="0.2">
      <c r="B139" s="44"/>
      <c r="O139" s="39"/>
    </row>
  </sheetData>
  <sheetProtection password="CAEB" sheet="1" objects="1" scenarios="1"/>
  <mergeCells count="14">
    <mergeCell ref="J70:N70"/>
    <mergeCell ref="J71:N71"/>
    <mergeCell ref="L1:L2"/>
    <mergeCell ref="M1:M2"/>
    <mergeCell ref="N1:N2"/>
    <mergeCell ref="A1:A2"/>
    <mergeCell ref="B1:B2"/>
    <mergeCell ref="D1:D2"/>
    <mergeCell ref="E1:E2"/>
    <mergeCell ref="O1:O2"/>
    <mergeCell ref="F1:F2"/>
    <mergeCell ref="G1:G2"/>
    <mergeCell ref="I1:I2"/>
    <mergeCell ref="J1:J2"/>
  </mergeCells>
  <phoneticPr fontId="2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5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>
    <pageSetUpPr fitToPage="1"/>
  </sheetPr>
  <dimension ref="A1:Q64"/>
  <sheetViews>
    <sheetView topLeftCell="A43" workbookViewId="0">
      <selection activeCell="P61" sqref="P61"/>
    </sheetView>
  </sheetViews>
  <sheetFormatPr defaultColWidth="9.140625" defaultRowHeight="12" x14ac:dyDescent="0.2"/>
  <cols>
    <col min="1" max="1" width="27.42578125" style="73" customWidth="1"/>
    <col min="2" max="2" width="13.7109375" style="73" customWidth="1"/>
    <col min="3" max="3" width="14.28515625" style="73" hidden="1" customWidth="1"/>
    <col min="4" max="4" width="4.28515625" style="70" customWidth="1"/>
    <col min="5" max="5" width="5.85546875" style="70" customWidth="1"/>
    <col min="6" max="7" width="9.7109375" style="70" customWidth="1"/>
    <col min="8" max="8" width="10.28515625" style="70" customWidth="1"/>
    <col min="9" max="9" width="9.7109375" style="70" customWidth="1"/>
    <col min="10" max="10" width="9.7109375" style="70" hidden="1" customWidth="1"/>
    <col min="11" max="13" width="9.7109375" style="70" customWidth="1"/>
    <col min="14" max="14" width="6.85546875" style="70" customWidth="1"/>
    <col min="15" max="16384" width="9.140625" style="70"/>
  </cols>
  <sheetData>
    <row r="1" spans="1:17" ht="45" customHeight="1" thickTop="1" x14ac:dyDescent="0.2">
      <c r="A1" s="76" t="s">
        <v>211</v>
      </c>
      <c r="B1" s="81" t="s">
        <v>197</v>
      </c>
      <c r="C1" s="77"/>
      <c r="D1" s="78" t="s">
        <v>48</v>
      </c>
      <c r="E1" s="82" t="s">
        <v>195</v>
      </c>
      <c r="F1" s="82" t="s">
        <v>201</v>
      </c>
      <c r="G1" s="82" t="s">
        <v>202</v>
      </c>
      <c r="H1" s="82" t="s">
        <v>69</v>
      </c>
      <c r="I1" s="82" t="s">
        <v>203</v>
      </c>
      <c r="J1" s="82"/>
      <c r="K1" s="82" t="s">
        <v>234</v>
      </c>
      <c r="L1" s="433" t="s">
        <v>241</v>
      </c>
      <c r="M1" s="433" t="s">
        <v>242</v>
      </c>
      <c r="N1" s="83" t="s">
        <v>231</v>
      </c>
      <c r="O1" s="69"/>
      <c r="P1" s="69"/>
      <c r="Q1" s="69"/>
    </row>
    <row r="2" spans="1:17" ht="24" customHeight="1" thickBot="1" x14ac:dyDescent="0.25">
      <c r="A2" s="85" t="s">
        <v>194</v>
      </c>
      <c r="B2" s="86" t="s">
        <v>196</v>
      </c>
      <c r="C2" s="86"/>
      <c r="D2" s="87" t="s">
        <v>50</v>
      </c>
      <c r="E2" s="58" t="s">
        <v>51</v>
      </c>
      <c r="F2" s="58" t="s">
        <v>52</v>
      </c>
      <c r="G2" s="58" t="s">
        <v>53</v>
      </c>
      <c r="H2" s="58" t="s">
        <v>70</v>
      </c>
      <c r="I2" s="58" t="s">
        <v>71</v>
      </c>
      <c r="J2" s="58" t="s">
        <v>73</v>
      </c>
      <c r="K2" s="58" t="s">
        <v>72</v>
      </c>
      <c r="L2" s="434" t="s">
        <v>73</v>
      </c>
      <c r="M2" s="434" t="s">
        <v>74</v>
      </c>
      <c r="N2" s="59" t="s">
        <v>75</v>
      </c>
    </row>
    <row r="3" spans="1:17" ht="16.149999999999999" customHeight="1" x14ac:dyDescent="0.2">
      <c r="A3" s="482" t="s">
        <v>2</v>
      </c>
      <c r="B3" s="600"/>
      <c r="C3" s="79" t="str">
        <f>CONCATENATE('[1]úvod '!$K$15,'[1]úvod '!$L$15,'[1]úvod '!$M$15,'[1]úvod '!$N$15,'[1]úvod '!$O$15,'[1]úvod '!$P$15,'[1]úvod '!$Q$15,'[1]úvod '!$R$15)</f>
        <v/>
      </c>
      <c r="D3" s="84">
        <v>1</v>
      </c>
      <c r="E3" s="606"/>
      <c r="F3" s="607"/>
      <c r="G3" s="607"/>
      <c r="H3" s="501"/>
      <c r="I3" s="607"/>
      <c r="J3" s="607"/>
      <c r="K3" s="607"/>
      <c r="L3" s="608"/>
      <c r="M3" s="608"/>
      <c r="N3" s="609"/>
    </row>
    <row r="4" spans="1:17" ht="16.149999999999999" customHeight="1" x14ac:dyDescent="0.2">
      <c r="A4" s="484" t="s">
        <v>3</v>
      </c>
      <c r="B4" s="560"/>
      <c r="C4" s="534" t="str">
        <f>C3</f>
        <v/>
      </c>
      <c r="D4" s="41">
        <v>2</v>
      </c>
      <c r="E4" s="562"/>
      <c r="F4" s="524">
        <v>0</v>
      </c>
      <c r="G4" s="524">
        <v>0</v>
      </c>
      <c r="H4" s="305">
        <v>0</v>
      </c>
      <c r="I4" s="341">
        <v>0</v>
      </c>
      <c r="J4" s="563"/>
      <c r="K4" s="563"/>
      <c r="L4" s="564"/>
      <c r="M4" s="564"/>
      <c r="N4" s="565"/>
    </row>
    <row r="5" spans="1:17" ht="16.149999999999999" customHeight="1" x14ac:dyDescent="0.2">
      <c r="A5" s="486" t="s">
        <v>88</v>
      </c>
      <c r="B5" s="560"/>
      <c r="C5" s="534" t="str">
        <f t="shared" ref="C5:C38" si="0">C4</f>
        <v/>
      </c>
      <c r="D5" s="41">
        <v>3</v>
      </c>
      <c r="E5" s="562"/>
      <c r="F5" s="563"/>
      <c r="G5" s="563"/>
      <c r="H5" s="305">
        <v>0</v>
      </c>
      <c r="I5" s="563"/>
      <c r="J5" s="563"/>
      <c r="K5" s="563"/>
      <c r="L5" s="564"/>
      <c r="M5" s="564"/>
      <c r="N5" s="565"/>
    </row>
    <row r="6" spans="1:17" ht="16.149999999999999" customHeight="1" x14ac:dyDescent="0.2">
      <c r="A6" s="484" t="s">
        <v>4</v>
      </c>
      <c r="B6" s="560"/>
      <c r="C6" s="534" t="str">
        <f>C5</f>
        <v/>
      </c>
      <c r="D6" s="72">
        <v>4</v>
      </c>
      <c r="E6" s="562"/>
      <c r="F6" s="563"/>
      <c r="G6" s="563"/>
      <c r="H6" s="305">
        <v>0</v>
      </c>
      <c r="I6" s="563"/>
      <c r="J6" s="563"/>
      <c r="K6" s="563"/>
      <c r="L6" s="564"/>
      <c r="M6" s="564"/>
      <c r="N6" s="565"/>
    </row>
    <row r="7" spans="1:17" ht="16.149999999999999" customHeight="1" x14ac:dyDescent="0.2">
      <c r="A7" s="484" t="s">
        <v>204</v>
      </c>
      <c r="B7" s="560"/>
      <c r="C7" s="534"/>
      <c r="D7" s="72">
        <v>5</v>
      </c>
      <c r="E7" s="562"/>
      <c r="F7" s="563"/>
      <c r="G7" s="563"/>
      <c r="H7" s="305">
        <v>0</v>
      </c>
      <c r="I7" s="563"/>
      <c r="J7" s="563"/>
      <c r="K7" s="563"/>
      <c r="L7" s="564"/>
      <c r="M7" s="564"/>
      <c r="N7" s="565"/>
    </row>
    <row r="8" spans="1:17" ht="16.149999999999999" customHeight="1" x14ac:dyDescent="0.2">
      <c r="A8" s="484" t="s">
        <v>16</v>
      </c>
      <c r="B8" s="560"/>
      <c r="C8" s="534" t="str">
        <f>C6</f>
        <v/>
      </c>
      <c r="D8" s="72">
        <v>6</v>
      </c>
      <c r="E8" s="562"/>
      <c r="F8" s="563"/>
      <c r="G8" s="563"/>
      <c r="H8" s="305">
        <v>0</v>
      </c>
      <c r="I8" s="563"/>
      <c r="J8" s="563"/>
      <c r="K8" s="563"/>
      <c r="L8" s="564"/>
      <c r="M8" s="564"/>
      <c r="N8" s="565"/>
    </row>
    <row r="9" spans="1:17" ht="16.149999999999999" customHeight="1" x14ac:dyDescent="0.2">
      <c r="A9" s="484" t="s">
        <v>20</v>
      </c>
      <c r="B9" s="560"/>
      <c r="C9" s="534"/>
      <c r="D9" s="72">
        <v>7</v>
      </c>
      <c r="E9" s="562"/>
      <c r="F9" s="563"/>
      <c r="G9" s="563"/>
      <c r="H9" s="305">
        <v>0</v>
      </c>
      <c r="I9" s="563"/>
      <c r="J9" s="563"/>
      <c r="K9" s="563"/>
      <c r="L9" s="564"/>
      <c r="M9" s="564"/>
      <c r="N9" s="565"/>
    </row>
    <row r="10" spans="1:17" ht="16.149999999999999" customHeight="1" x14ac:dyDescent="0.2">
      <c r="A10" s="484" t="s">
        <v>215</v>
      </c>
      <c r="B10" s="560"/>
      <c r="C10" s="534"/>
      <c r="D10" s="72">
        <v>8</v>
      </c>
      <c r="E10" s="562"/>
      <c r="F10" s="563"/>
      <c r="G10" s="563"/>
      <c r="H10" s="305">
        <v>0</v>
      </c>
      <c r="I10" s="563"/>
      <c r="J10" s="563"/>
      <c r="K10" s="563"/>
      <c r="L10" s="564"/>
      <c r="M10" s="564"/>
      <c r="N10" s="565"/>
    </row>
    <row r="11" spans="1:17" ht="16.149999999999999" customHeight="1" x14ac:dyDescent="0.2">
      <c r="A11" s="484" t="s">
        <v>5</v>
      </c>
      <c r="B11" s="560"/>
      <c r="C11" s="534"/>
      <c r="D11" s="72">
        <v>9</v>
      </c>
      <c r="E11" s="562"/>
      <c r="F11" s="563"/>
      <c r="G11" s="563"/>
      <c r="H11" s="305">
        <v>0</v>
      </c>
      <c r="I11" s="563"/>
      <c r="J11" s="563"/>
      <c r="K11" s="563"/>
      <c r="L11" s="564"/>
      <c r="M11" s="564"/>
      <c r="N11" s="565"/>
    </row>
    <row r="12" spans="1:17" ht="16.149999999999999" customHeight="1" x14ac:dyDescent="0.2">
      <c r="A12" s="487" t="s">
        <v>180</v>
      </c>
      <c r="B12" s="560"/>
      <c r="C12" s="534"/>
      <c r="D12" s="72">
        <v>10</v>
      </c>
      <c r="E12" s="562"/>
      <c r="F12" s="563"/>
      <c r="G12" s="563"/>
      <c r="H12" s="508">
        <f>SUM(H6:H10)</f>
        <v>0</v>
      </c>
      <c r="I12" s="563"/>
      <c r="J12" s="563"/>
      <c r="K12" s="563"/>
      <c r="L12" s="564"/>
      <c r="M12" s="564"/>
      <c r="N12" s="565"/>
    </row>
    <row r="13" spans="1:17" ht="16.149999999999999" customHeight="1" x14ac:dyDescent="0.2">
      <c r="A13" s="488" t="s">
        <v>33</v>
      </c>
      <c r="B13" s="560"/>
      <c r="C13" s="534" t="str">
        <f>C8</f>
        <v/>
      </c>
      <c r="D13" s="72">
        <v>11</v>
      </c>
      <c r="E13" s="562"/>
      <c r="F13" s="563"/>
      <c r="G13" s="563"/>
      <c r="H13" s="509"/>
      <c r="I13" s="563"/>
      <c r="J13" s="563"/>
      <c r="K13" s="563"/>
      <c r="L13" s="564"/>
      <c r="M13" s="564"/>
      <c r="N13" s="565"/>
    </row>
    <row r="14" spans="1:17" ht="16.149999999999999" customHeight="1" x14ac:dyDescent="0.2">
      <c r="A14" s="595" t="s">
        <v>31</v>
      </c>
      <c r="B14" s="560"/>
      <c r="C14" s="534" t="str">
        <f t="shared" si="0"/>
        <v/>
      </c>
      <c r="D14" s="72">
        <v>12</v>
      </c>
      <c r="E14" s="562"/>
      <c r="F14" s="563"/>
      <c r="G14" s="563"/>
      <c r="H14" s="509"/>
      <c r="I14" s="563"/>
      <c r="J14" s="563"/>
      <c r="K14" s="563"/>
      <c r="L14" s="564"/>
      <c r="M14" s="564"/>
      <c r="N14" s="565"/>
    </row>
    <row r="15" spans="1:17" ht="16.149999999999999" customHeight="1" x14ac:dyDescent="0.2">
      <c r="A15" s="489" t="s">
        <v>32</v>
      </c>
      <c r="B15" s="560"/>
      <c r="C15" s="534" t="str">
        <f t="shared" si="0"/>
        <v/>
      </c>
      <c r="D15" s="72">
        <v>13</v>
      </c>
      <c r="E15" s="562"/>
      <c r="F15" s="563"/>
      <c r="G15" s="563"/>
      <c r="H15" s="305">
        <v>0</v>
      </c>
      <c r="I15" s="563"/>
      <c r="J15" s="563"/>
      <c r="K15" s="563"/>
      <c r="L15" s="564"/>
      <c r="M15" s="564"/>
      <c r="N15" s="565"/>
    </row>
    <row r="16" spans="1:17" ht="16.149999999999999" customHeight="1" x14ac:dyDescent="0.2">
      <c r="A16" s="489" t="s">
        <v>34</v>
      </c>
      <c r="B16" s="560"/>
      <c r="C16" s="534" t="str">
        <f t="shared" si="0"/>
        <v/>
      </c>
      <c r="D16" s="41">
        <v>14</v>
      </c>
      <c r="E16" s="562"/>
      <c r="F16" s="563"/>
      <c r="G16" s="563"/>
      <c r="H16" s="305">
        <v>0</v>
      </c>
      <c r="I16" s="563"/>
      <c r="J16" s="563"/>
      <c r="K16" s="563"/>
      <c r="L16" s="564"/>
      <c r="M16" s="564"/>
      <c r="N16" s="565"/>
    </row>
    <row r="17" spans="1:14" ht="16.149999999999999" customHeight="1" x14ac:dyDescent="0.2">
      <c r="A17" s="489" t="s">
        <v>78</v>
      </c>
      <c r="B17" s="560"/>
      <c r="C17" s="534" t="str">
        <f t="shared" si="0"/>
        <v/>
      </c>
      <c r="D17" s="41">
        <v>15</v>
      </c>
      <c r="E17" s="562"/>
      <c r="F17" s="563"/>
      <c r="G17" s="563"/>
      <c r="H17" s="305">
        <v>0</v>
      </c>
      <c r="I17" s="563"/>
      <c r="J17" s="563"/>
      <c r="K17" s="563"/>
      <c r="L17" s="564"/>
      <c r="M17" s="564"/>
      <c r="N17" s="565"/>
    </row>
    <row r="18" spans="1:14" ht="16.149999999999999" customHeight="1" x14ac:dyDescent="0.2">
      <c r="A18" s="490" t="s">
        <v>60</v>
      </c>
      <c r="B18" s="560"/>
      <c r="C18" s="534" t="str">
        <f t="shared" si="0"/>
        <v/>
      </c>
      <c r="D18" s="41">
        <v>16</v>
      </c>
      <c r="E18" s="562"/>
      <c r="F18" s="563"/>
      <c r="G18" s="563"/>
      <c r="H18" s="509"/>
      <c r="I18" s="563"/>
      <c r="J18" s="563"/>
      <c r="K18" s="563"/>
      <c r="L18" s="564"/>
      <c r="M18" s="564"/>
      <c r="N18" s="565"/>
    </row>
    <row r="19" spans="1:14" ht="16.149999999999999" customHeight="1" x14ac:dyDescent="0.2">
      <c r="A19" s="484" t="s">
        <v>122</v>
      </c>
      <c r="B19" s="560"/>
      <c r="C19" s="534" t="str">
        <f t="shared" si="0"/>
        <v/>
      </c>
      <c r="D19" s="41">
        <v>17</v>
      </c>
      <c r="E19" s="562"/>
      <c r="F19" s="563"/>
      <c r="G19" s="563"/>
      <c r="H19" s="305">
        <v>0</v>
      </c>
      <c r="I19" s="563"/>
      <c r="J19" s="563"/>
      <c r="K19" s="563"/>
      <c r="L19" s="564"/>
      <c r="M19" s="564"/>
      <c r="N19" s="565"/>
    </row>
    <row r="20" spans="1:14" ht="16.149999999999999" customHeight="1" x14ac:dyDescent="0.2">
      <c r="A20" s="484" t="s">
        <v>123</v>
      </c>
      <c r="B20" s="560"/>
      <c r="C20" s="534" t="str">
        <f t="shared" si="0"/>
        <v/>
      </c>
      <c r="D20" s="41">
        <v>18</v>
      </c>
      <c r="E20" s="562"/>
      <c r="F20" s="563"/>
      <c r="G20" s="563"/>
      <c r="H20" s="305">
        <v>0</v>
      </c>
      <c r="I20" s="563"/>
      <c r="J20" s="563"/>
      <c r="K20" s="563"/>
      <c r="L20" s="564"/>
      <c r="M20" s="564"/>
      <c r="N20" s="565"/>
    </row>
    <row r="21" spans="1:14" ht="16.149999999999999" customHeight="1" x14ac:dyDescent="0.2">
      <c r="A21" s="491" t="s">
        <v>221</v>
      </c>
      <c r="B21" s="601"/>
      <c r="C21" s="534" t="str">
        <f t="shared" si="0"/>
        <v/>
      </c>
      <c r="D21" s="41">
        <v>19</v>
      </c>
      <c r="E21" s="602"/>
      <c r="F21" s="603"/>
      <c r="G21" s="603"/>
      <c r="H21" s="512">
        <f>H19+H20</f>
        <v>0</v>
      </c>
      <c r="I21" s="563"/>
      <c r="J21" s="563"/>
      <c r="K21" s="563"/>
      <c r="L21" s="564"/>
      <c r="M21" s="564"/>
      <c r="N21" s="565"/>
    </row>
    <row r="22" spans="1:14" ht="16.149999999999999" customHeight="1" x14ac:dyDescent="0.2">
      <c r="A22" s="493" t="s">
        <v>97</v>
      </c>
      <c r="B22" s="601"/>
      <c r="C22" s="534" t="str">
        <f t="shared" si="0"/>
        <v/>
      </c>
      <c r="D22" s="41">
        <v>20</v>
      </c>
      <c r="E22" s="604"/>
      <c r="F22" s="580"/>
      <c r="G22" s="580"/>
      <c r="H22" s="514">
        <f>H17+H21</f>
        <v>0</v>
      </c>
      <c r="I22" s="563"/>
      <c r="J22" s="563"/>
      <c r="K22" s="563"/>
      <c r="L22" s="564"/>
      <c r="M22" s="564"/>
      <c r="N22" s="565"/>
    </row>
    <row r="23" spans="1:14" ht="16.149999999999999" customHeight="1" x14ac:dyDescent="0.2">
      <c r="A23" s="494"/>
      <c r="B23" s="560"/>
      <c r="C23" s="534"/>
      <c r="D23" s="41">
        <v>21</v>
      </c>
      <c r="E23" s="562"/>
      <c r="F23" s="563"/>
      <c r="G23" s="563"/>
      <c r="H23" s="563"/>
      <c r="I23" s="563"/>
      <c r="J23" s="563"/>
      <c r="K23" s="563"/>
      <c r="L23" s="564"/>
      <c r="M23" s="564"/>
      <c r="N23" s="565"/>
    </row>
    <row r="24" spans="1:14" ht="16.149999999999999" customHeight="1" x14ac:dyDescent="0.2">
      <c r="A24" s="494"/>
      <c r="B24" s="560"/>
      <c r="C24" s="534"/>
      <c r="D24" s="41">
        <v>22</v>
      </c>
      <c r="E24" s="562"/>
      <c r="F24" s="563"/>
      <c r="G24" s="563"/>
      <c r="H24" s="563"/>
      <c r="I24" s="563"/>
      <c r="J24" s="563"/>
      <c r="K24" s="563"/>
      <c r="L24" s="564"/>
      <c r="M24" s="564"/>
      <c r="N24" s="565"/>
    </row>
    <row r="25" spans="1:14" ht="16.149999999999999" customHeight="1" x14ac:dyDescent="0.2">
      <c r="A25" s="488" t="s">
        <v>222</v>
      </c>
      <c r="B25" s="560"/>
      <c r="C25" s="534" t="str">
        <f>C22</f>
        <v/>
      </c>
      <c r="D25" s="72">
        <v>23</v>
      </c>
      <c r="E25" s="567"/>
      <c r="F25" s="568"/>
      <c r="G25" s="568"/>
      <c r="H25" s="509"/>
      <c r="I25" s="563"/>
      <c r="J25" s="563"/>
      <c r="K25" s="563"/>
      <c r="L25" s="564"/>
      <c r="M25" s="564"/>
      <c r="N25" s="565"/>
    </row>
    <row r="26" spans="1:14" ht="16.149999999999999" customHeight="1" x14ac:dyDescent="0.2">
      <c r="A26" s="490" t="s">
        <v>31</v>
      </c>
      <c r="B26" s="560"/>
      <c r="C26" s="534"/>
      <c r="D26" s="72">
        <v>24</v>
      </c>
      <c r="E26" s="562"/>
      <c r="F26" s="563"/>
      <c r="G26" s="563"/>
      <c r="H26" s="509"/>
      <c r="I26" s="563"/>
      <c r="J26" s="563"/>
      <c r="K26" s="563"/>
      <c r="L26" s="564"/>
      <c r="M26" s="564"/>
      <c r="N26" s="565"/>
    </row>
    <row r="27" spans="1:14" ht="16.149999999999999" customHeight="1" x14ac:dyDescent="0.2">
      <c r="A27" s="484" t="s">
        <v>17</v>
      </c>
      <c r="B27" s="560"/>
      <c r="C27" s="534" t="str">
        <f>C25</f>
        <v/>
      </c>
      <c r="D27" s="41">
        <v>25</v>
      </c>
      <c r="E27" s="562"/>
      <c r="F27" s="563"/>
      <c r="G27" s="563"/>
      <c r="H27" s="305">
        <v>0</v>
      </c>
      <c r="I27" s="563"/>
      <c r="J27" s="563"/>
      <c r="K27" s="563"/>
      <c r="L27" s="564"/>
      <c r="M27" s="564"/>
      <c r="N27" s="565"/>
    </row>
    <row r="28" spans="1:14" ht="16.149999999999999" customHeight="1" x14ac:dyDescent="0.2">
      <c r="A28" s="484" t="s">
        <v>59</v>
      </c>
      <c r="B28" s="560"/>
      <c r="C28" s="534" t="str">
        <f t="shared" si="0"/>
        <v/>
      </c>
      <c r="D28" s="72">
        <v>26</v>
      </c>
      <c r="E28" s="569"/>
      <c r="F28" s="563"/>
      <c r="G28" s="563"/>
      <c r="H28" s="305">
        <v>0</v>
      </c>
      <c r="I28" s="563"/>
      <c r="J28" s="563"/>
      <c r="K28" s="563"/>
      <c r="L28" s="564"/>
      <c r="M28" s="564"/>
      <c r="N28" s="565"/>
    </row>
    <row r="29" spans="1:14" ht="16.149999999999999" customHeight="1" x14ac:dyDescent="0.2">
      <c r="A29" s="495" t="s">
        <v>40</v>
      </c>
      <c r="B29" s="560"/>
      <c r="C29" s="534" t="str">
        <f t="shared" si="0"/>
        <v/>
      </c>
      <c r="D29" s="72">
        <v>27</v>
      </c>
      <c r="E29" s="569"/>
      <c r="F29" s="563"/>
      <c r="G29" s="563"/>
      <c r="H29" s="305">
        <v>0</v>
      </c>
      <c r="I29" s="563"/>
      <c r="J29" s="563"/>
      <c r="K29" s="563"/>
      <c r="L29" s="564"/>
      <c r="M29" s="564"/>
      <c r="N29" s="565"/>
    </row>
    <row r="30" spans="1:14" ht="16.149999999999999" customHeight="1" x14ac:dyDescent="0.2">
      <c r="A30" s="495" t="s">
        <v>37</v>
      </c>
      <c r="B30" s="560"/>
      <c r="C30" s="534" t="str">
        <f t="shared" si="0"/>
        <v/>
      </c>
      <c r="D30" s="72">
        <v>28</v>
      </c>
      <c r="E30" s="569"/>
      <c r="F30" s="563"/>
      <c r="G30" s="563"/>
      <c r="H30" s="305">
        <v>0</v>
      </c>
      <c r="I30" s="563"/>
      <c r="J30" s="563"/>
      <c r="K30" s="563"/>
      <c r="L30" s="564"/>
      <c r="M30" s="564"/>
      <c r="N30" s="565"/>
    </row>
    <row r="31" spans="1:14" ht="16.149999999999999" customHeight="1" x14ac:dyDescent="0.2">
      <c r="A31" s="495" t="s">
        <v>46</v>
      </c>
      <c r="B31" s="560"/>
      <c r="C31" s="534" t="str">
        <f t="shared" si="0"/>
        <v/>
      </c>
      <c r="D31" s="41">
        <v>29</v>
      </c>
      <c r="E31" s="569"/>
      <c r="F31" s="563"/>
      <c r="G31" s="563"/>
      <c r="H31" s="305">
        <v>0</v>
      </c>
      <c r="I31" s="563"/>
      <c r="J31" s="563"/>
      <c r="K31" s="563"/>
      <c r="L31" s="564"/>
      <c r="M31" s="564"/>
      <c r="N31" s="565"/>
    </row>
    <row r="32" spans="1:14" ht="16.149999999999999" customHeight="1" x14ac:dyDescent="0.2">
      <c r="A32" s="495" t="s">
        <v>38</v>
      </c>
      <c r="B32" s="560"/>
      <c r="C32" s="534" t="str">
        <f t="shared" si="0"/>
        <v/>
      </c>
      <c r="D32" s="41">
        <v>30</v>
      </c>
      <c r="E32" s="569"/>
      <c r="F32" s="563"/>
      <c r="G32" s="563"/>
      <c r="H32" s="305">
        <v>0</v>
      </c>
      <c r="I32" s="563"/>
      <c r="J32" s="563"/>
      <c r="K32" s="563"/>
      <c r="L32" s="564"/>
      <c r="M32" s="564"/>
      <c r="N32" s="565"/>
    </row>
    <row r="33" spans="1:14" ht="16.149999999999999" customHeight="1" x14ac:dyDescent="0.2">
      <c r="A33" s="495"/>
      <c r="B33" s="560"/>
      <c r="C33" s="534"/>
      <c r="D33" s="41">
        <v>31</v>
      </c>
      <c r="E33" s="569"/>
      <c r="F33" s="563"/>
      <c r="G33" s="563"/>
      <c r="H33" s="568"/>
      <c r="I33" s="563"/>
      <c r="J33" s="563"/>
      <c r="K33" s="563"/>
      <c r="L33" s="564"/>
      <c r="M33" s="564"/>
      <c r="N33" s="565"/>
    </row>
    <row r="34" spans="1:14" ht="16.149999999999999" customHeight="1" x14ac:dyDescent="0.2">
      <c r="A34" s="495"/>
      <c r="B34" s="560"/>
      <c r="C34" s="534"/>
      <c r="D34" s="41">
        <v>32</v>
      </c>
      <c r="E34" s="569"/>
      <c r="F34" s="563"/>
      <c r="G34" s="563"/>
      <c r="H34" s="568"/>
      <c r="I34" s="563"/>
      <c r="J34" s="563"/>
      <c r="K34" s="563"/>
      <c r="L34" s="564"/>
      <c r="M34" s="564"/>
      <c r="N34" s="565"/>
    </row>
    <row r="35" spans="1:14" ht="16.149999999999999" customHeight="1" x14ac:dyDescent="0.2">
      <c r="A35" s="490" t="s">
        <v>60</v>
      </c>
      <c r="B35" s="560"/>
      <c r="C35" s="534" t="str">
        <f>C32</f>
        <v/>
      </c>
      <c r="D35" s="41">
        <v>33</v>
      </c>
      <c r="E35" s="569"/>
      <c r="F35" s="563"/>
      <c r="G35" s="563"/>
      <c r="H35" s="509"/>
      <c r="I35" s="563"/>
      <c r="J35" s="563"/>
      <c r="K35" s="563"/>
      <c r="L35" s="564"/>
      <c r="M35" s="564"/>
      <c r="N35" s="565"/>
    </row>
    <row r="36" spans="1:14" ht="16.149999999999999" customHeight="1" x14ac:dyDescent="0.2">
      <c r="A36" s="496" t="s">
        <v>17</v>
      </c>
      <c r="B36" s="560"/>
      <c r="C36" s="534" t="str">
        <f t="shared" si="0"/>
        <v/>
      </c>
      <c r="D36" s="41">
        <v>34</v>
      </c>
      <c r="E36" s="569"/>
      <c r="F36" s="563"/>
      <c r="G36" s="563"/>
      <c r="H36" s="305">
        <v>0</v>
      </c>
      <c r="I36" s="563"/>
      <c r="J36" s="563"/>
      <c r="K36" s="563"/>
      <c r="L36" s="564"/>
      <c r="M36" s="564"/>
      <c r="N36" s="565"/>
    </row>
    <row r="37" spans="1:14" ht="16.149999999999999" customHeight="1" x14ac:dyDescent="0.2">
      <c r="A37" s="496" t="s">
        <v>118</v>
      </c>
      <c r="B37" s="560"/>
      <c r="C37" s="534" t="str">
        <f t="shared" si="0"/>
        <v/>
      </c>
      <c r="D37" s="41">
        <v>35</v>
      </c>
      <c r="E37" s="569"/>
      <c r="F37" s="563"/>
      <c r="G37" s="563"/>
      <c r="H37" s="305">
        <v>0</v>
      </c>
      <c r="I37" s="563"/>
      <c r="J37" s="563"/>
      <c r="K37" s="563"/>
      <c r="L37" s="564"/>
      <c r="M37" s="564"/>
      <c r="N37" s="565"/>
    </row>
    <row r="38" spans="1:14" ht="16.149999999999999" customHeight="1" x14ac:dyDescent="0.2">
      <c r="A38" s="496" t="s">
        <v>119</v>
      </c>
      <c r="B38" s="560"/>
      <c r="C38" s="534" t="str">
        <f t="shared" si="0"/>
        <v/>
      </c>
      <c r="D38" s="41">
        <v>36</v>
      </c>
      <c r="E38" s="569"/>
      <c r="F38" s="563"/>
      <c r="G38" s="563"/>
      <c r="H38" s="305">
        <v>0</v>
      </c>
      <c r="I38" s="563"/>
      <c r="J38" s="563"/>
      <c r="K38" s="563"/>
      <c r="L38" s="564"/>
      <c r="M38" s="564"/>
      <c r="N38" s="565"/>
    </row>
    <row r="39" spans="1:14" ht="16.149999999999999" customHeight="1" x14ac:dyDescent="0.2">
      <c r="A39" s="497" t="s">
        <v>246</v>
      </c>
      <c r="B39" s="560"/>
      <c r="C39" s="534"/>
      <c r="D39" s="41">
        <v>37</v>
      </c>
      <c r="E39" s="569"/>
      <c r="F39" s="563"/>
      <c r="G39" s="563"/>
      <c r="H39" s="305">
        <v>0</v>
      </c>
      <c r="I39" s="563"/>
      <c r="J39" s="563"/>
      <c r="K39" s="563"/>
      <c r="L39" s="564"/>
      <c r="M39" s="564"/>
      <c r="N39" s="565"/>
    </row>
    <row r="40" spans="1:14" ht="16.149999999999999" customHeight="1" x14ac:dyDescent="0.2">
      <c r="A40" s="491" t="s">
        <v>59</v>
      </c>
      <c r="B40" s="560"/>
      <c r="C40" s="534"/>
      <c r="D40" s="41">
        <v>38</v>
      </c>
      <c r="E40" s="605"/>
      <c r="F40" s="581"/>
      <c r="G40" s="581"/>
      <c r="H40" s="519">
        <f>SUM(H37:H38)</f>
        <v>0</v>
      </c>
      <c r="I40" s="563"/>
      <c r="J40" s="563"/>
      <c r="K40" s="563"/>
      <c r="L40" s="564"/>
      <c r="M40" s="564"/>
      <c r="N40" s="565"/>
    </row>
    <row r="41" spans="1:14" ht="16.149999999999999" customHeight="1" x14ac:dyDescent="0.2">
      <c r="A41" s="496" t="s">
        <v>40</v>
      </c>
      <c r="B41" s="560"/>
      <c r="C41" s="534" t="str">
        <f>C38</f>
        <v/>
      </c>
      <c r="D41" s="41">
        <v>39</v>
      </c>
      <c r="E41" s="569"/>
      <c r="F41" s="563"/>
      <c r="G41" s="563"/>
      <c r="H41" s="305">
        <v>0</v>
      </c>
      <c r="I41" s="563"/>
      <c r="J41" s="563"/>
      <c r="K41" s="563"/>
      <c r="L41" s="564"/>
      <c r="M41" s="564"/>
      <c r="N41" s="565"/>
    </row>
    <row r="42" spans="1:14" ht="16.149999999999999" customHeight="1" x14ac:dyDescent="0.2">
      <c r="A42" s="496" t="s">
        <v>37</v>
      </c>
      <c r="B42" s="560"/>
      <c r="C42" s="534"/>
      <c r="D42" s="41">
        <v>40</v>
      </c>
      <c r="E42" s="569"/>
      <c r="F42" s="563"/>
      <c r="G42" s="563"/>
      <c r="H42" s="305">
        <v>0</v>
      </c>
      <c r="I42" s="563"/>
      <c r="J42" s="563"/>
      <c r="K42" s="563"/>
      <c r="L42" s="564"/>
      <c r="M42" s="564"/>
      <c r="N42" s="565"/>
    </row>
    <row r="43" spans="1:14" ht="16.149999999999999" customHeight="1" x14ac:dyDescent="0.2">
      <c r="A43" s="496" t="s">
        <v>46</v>
      </c>
      <c r="B43" s="560"/>
      <c r="C43" s="534"/>
      <c r="D43" s="41">
        <v>41</v>
      </c>
      <c r="E43" s="569"/>
      <c r="F43" s="563"/>
      <c r="G43" s="563"/>
      <c r="H43" s="305">
        <v>0</v>
      </c>
      <c r="I43" s="563"/>
      <c r="J43" s="563"/>
      <c r="K43" s="563"/>
      <c r="L43" s="564"/>
      <c r="M43" s="564"/>
      <c r="N43" s="565"/>
    </row>
    <row r="44" spans="1:14" ht="16.149999999999999" customHeight="1" x14ac:dyDescent="0.2">
      <c r="A44" s="496" t="s">
        <v>120</v>
      </c>
      <c r="B44" s="560"/>
      <c r="C44" s="534"/>
      <c r="D44" s="41">
        <v>42</v>
      </c>
      <c r="E44" s="569"/>
      <c r="F44" s="563"/>
      <c r="G44" s="563"/>
      <c r="H44" s="305">
        <v>0</v>
      </c>
      <c r="I44" s="563"/>
      <c r="J44" s="563"/>
      <c r="K44" s="563"/>
      <c r="L44" s="564"/>
      <c r="M44" s="564"/>
      <c r="N44" s="565"/>
    </row>
    <row r="45" spans="1:14" ht="16.149999999999999" customHeight="1" x14ac:dyDescent="0.2">
      <c r="A45" s="496" t="s">
        <v>121</v>
      </c>
      <c r="B45" s="560"/>
      <c r="C45" s="534"/>
      <c r="D45" s="41">
        <v>43</v>
      </c>
      <c r="E45" s="569"/>
      <c r="F45" s="563"/>
      <c r="G45" s="563"/>
      <c r="H45" s="305">
        <v>0</v>
      </c>
      <c r="I45" s="563"/>
      <c r="J45" s="563"/>
      <c r="K45" s="563"/>
      <c r="L45" s="564"/>
      <c r="M45" s="564"/>
      <c r="N45" s="565"/>
    </row>
    <row r="46" spans="1:14" ht="16.149999999999999" customHeight="1" x14ac:dyDescent="0.2">
      <c r="A46" s="497" t="s">
        <v>247</v>
      </c>
      <c r="B46" s="560"/>
      <c r="C46" s="534"/>
      <c r="D46" s="41">
        <v>44</v>
      </c>
      <c r="E46" s="569"/>
      <c r="F46" s="563"/>
      <c r="G46" s="563"/>
      <c r="H46" s="305">
        <v>0</v>
      </c>
      <c r="I46" s="563"/>
      <c r="J46" s="563"/>
      <c r="K46" s="563"/>
      <c r="L46" s="564"/>
      <c r="M46" s="564"/>
      <c r="N46" s="565"/>
    </row>
    <row r="47" spans="1:14" ht="16.149999999999999" customHeight="1" x14ac:dyDescent="0.2">
      <c r="A47" s="491" t="s">
        <v>38</v>
      </c>
      <c r="B47" s="560"/>
      <c r="C47" s="534"/>
      <c r="D47" s="41">
        <v>45</v>
      </c>
      <c r="E47" s="605"/>
      <c r="F47" s="581"/>
      <c r="G47" s="581"/>
      <c r="H47" s="518">
        <f>SUM(H44:H45)</f>
        <v>0</v>
      </c>
      <c r="I47" s="563"/>
      <c r="J47" s="563"/>
      <c r="K47" s="563"/>
      <c r="L47" s="564"/>
      <c r="M47" s="564"/>
      <c r="N47" s="565"/>
    </row>
    <row r="48" spans="1:14" ht="16.149999999999999" customHeight="1" x14ac:dyDescent="0.2">
      <c r="A48" s="488"/>
      <c r="B48" s="560"/>
      <c r="C48" s="534"/>
      <c r="D48" s="41">
        <v>46</v>
      </c>
      <c r="E48" s="569"/>
      <c r="F48" s="563"/>
      <c r="G48" s="563"/>
      <c r="H48" s="563"/>
      <c r="I48" s="563"/>
      <c r="J48" s="563"/>
      <c r="K48" s="563"/>
      <c r="L48" s="564"/>
      <c r="M48" s="564"/>
      <c r="N48" s="565"/>
    </row>
    <row r="49" spans="1:17" ht="16.149999999999999" customHeight="1" x14ac:dyDescent="0.2">
      <c r="A49" s="487" t="s">
        <v>17</v>
      </c>
      <c r="B49" s="560"/>
      <c r="C49" s="534" t="str">
        <f>C41</f>
        <v/>
      </c>
      <c r="D49" s="41">
        <v>47</v>
      </c>
      <c r="E49" s="570"/>
      <c r="F49" s="571"/>
      <c r="G49" s="571"/>
      <c r="H49" s="508">
        <f>H27+H36</f>
        <v>0</v>
      </c>
      <c r="I49" s="563"/>
      <c r="J49" s="563"/>
      <c r="K49" s="563"/>
      <c r="L49" s="564"/>
      <c r="M49" s="564"/>
      <c r="N49" s="565"/>
    </row>
    <row r="50" spans="1:17" ht="16.149999999999999" customHeight="1" x14ac:dyDescent="0.2">
      <c r="A50" s="487" t="s">
        <v>59</v>
      </c>
      <c r="B50" s="560"/>
      <c r="C50" s="534"/>
      <c r="D50" s="41">
        <v>48</v>
      </c>
      <c r="E50" s="570"/>
      <c r="F50" s="571"/>
      <c r="G50" s="571"/>
      <c r="H50" s="508">
        <f>H28+H40</f>
        <v>0</v>
      </c>
      <c r="I50" s="563"/>
      <c r="J50" s="563"/>
      <c r="K50" s="563"/>
      <c r="L50" s="564"/>
      <c r="M50" s="564"/>
      <c r="N50" s="565"/>
    </row>
    <row r="51" spans="1:17" ht="16.149999999999999" customHeight="1" x14ac:dyDescent="0.2">
      <c r="A51" s="498" t="s">
        <v>40</v>
      </c>
      <c r="B51" s="560"/>
      <c r="C51" s="534"/>
      <c r="D51" s="41">
        <v>49</v>
      </c>
      <c r="E51" s="570"/>
      <c r="F51" s="571"/>
      <c r="G51" s="571"/>
      <c r="H51" s="508">
        <f>H29+H41</f>
        <v>0</v>
      </c>
      <c r="I51" s="563"/>
      <c r="J51" s="563"/>
      <c r="K51" s="563"/>
      <c r="L51" s="564"/>
      <c r="M51" s="564"/>
      <c r="N51" s="565"/>
    </row>
    <row r="52" spans="1:17" ht="16.149999999999999" customHeight="1" x14ac:dyDescent="0.2">
      <c r="A52" s="498" t="s">
        <v>37</v>
      </c>
      <c r="B52" s="560"/>
      <c r="C52" s="534"/>
      <c r="D52" s="41">
        <v>50</v>
      </c>
      <c r="E52" s="570"/>
      <c r="F52" s="571"/>
      <c r="G52" s="571"/>
      <c r="H52" s="508">
        <f>H30+H42</f>
        <v>0</v>
      </c>
      <c r="I52" s="563"/>
      <c r="J52" s="563"/>
      <c r="K52" s="563"/>
      <c r="L52" s="564"/>
      <c r="M52" s="564"/>
      <c r="N52" s="565"/>
    </row>
    <row r="53" spans="1:17" ht="16.149999999999999" customHeight="1" x14ac:dyDescent="0.2">
      <c r="A53" s="498" t="s">
        <v>46</v>
      </c>
      <c r="B53" s="560"/>
      <c r="C53" s="534" t="str">
        <f>C49</f>
        <v/>
      </c>
      <c r="D53" s="41">
        <v>51</v>
      </c>
      <c r="E53" s="570"/>
      <c r="F53" s="571"/>
      <c r="G53" s="571"/>
      <c r="H53" s="508">
        <f>H31+H43</f>
        <v>0</v>
      </c>
      <c r="I53" s="563"/>
      <c r="J53" s="563"/>
      <c r="K53" s="563"/>
      <c r="L53" s="564"/>
      <c r="M53" s="564"/>
      <c r="N53" s="565"/>
    </row>
    <row r="54" spans="1:17" ht="16.149999999999999" customHeight="1" x14ac:dyDescent="0.2">
      <c r="A54" s="498" t="s">
        <v>38</v>
      </c>
      <c r="B54" s="560"/>
      <c r="C54" s="534"/>
      <c r="D54" s="41">
        <v>52</v>
      </c>
      <c r="E54" s="570"/>
      <c r="F54" s="571"/>
      <c r="G54" s="571"/>
      <c r="H54" s="508">
        <f>H32+H47</f>
        <v>0</v>
      </c>
      <c r="I54" s="563"/>
      <c r="J54" s="563"/>
      <c r="K54" s="563"/>
      <c r="L54" s="564"/>
      <c r="M54" s="564"/>
      <c r="N54" s="565"/>
    </row>
    <row r="55" spans="1:17" ht="16.149999999999999" customHeight="1" x14ac:dyDescent="0.2">
      <c r="A55" s="496"/>
      <c r="B55" s="560"/>
      <c r="C55" s="534"/>
      <c r="D55" s="41">
        <v>53</v>
      </c>
      <c r="E55" s="570"/>
      <c r="F55" s="571"/>
      <c r="G55" s="571"/>
      <c r="H55" s="571"/>
      <c r="I55" s="563"/>
      <c r="J55" s="563"/>
      <c r="K55" s="563"/>
      <c r="L55" s="564"/>
      <c r="M55" s="564"/>
      <c r="N55" s="565"/>
    </row>
    <row r="56" spans="1:17" ht="18" customHeight="1" thickBot="1" x14ac:dyDescent="0.25">
      <c r="A56" s="1128" t="s">
        <v>269</v>
      </c>
      <c r="B56" s="1129"/>
      <c r="C56" s="544" t="e">
        <f>#REF!</f>
        <v>#REF!</v>
      </c>
      <c r="D56" s="80">
        <v>99</v>
      </c>
      <c r="E56" s="521">
        <v>99</v>
      </c>
      <c r="F56" s="522">
        <f>SUM(F3:F55)</f>
        <v>0</v>
      </c>
      <c r="G56" s="522">
        <f>SUM(G3:G55)</f>
        <v>0</v>
      </c>
      <c r="H56" s="522">
        <f>H4+H5+H6+H8+H9+H15+H16+H22+H49+H50+H51+H52+H53+H54+H55</f>
        <v>0</v>
      </c>
      <c r="I56" s="522">
        <f t="shared" ref="I56:N56" si="1">SUM(I3:I55)</f>
        <v>0</v>
      </c>
      <c r="J56" s="522">
        <f t="shared" si="1"/>
        <v>0</v>
      </c>
      <c r="K56" s="522">
        <f t="shared" si="1"/>
        <v>0</v>
      </c>
      <c r="L56" s="522">
        <f t="shared" si="1"/>
        <v>0</v>
      </c>
      <c r="M56" s="522">
        <f t="shared" si="1"/>
        <v>0</v>
      </c>
      <c r="N56" s="523">
        <f t="shared" si="1"/>
        <v>0</v>
      </c>
    </row>
    <row r="57" spans="1:17" ht="18" customHeight="1" thickTop="1" x14ac:dyDescent="0.2">
      <c r="A57" s="596" t="s">
        <v>190</v>
      </c>
      <c r="B57" s="596"/>
      <c r="C57" s="597"/>
      <c r="D57" s="308"/>
      <c r="E57" s="598"/>
      <c r="F57" s="599"/>
      <c r="G57" s="599"/>
      <c r="H57" s="599"/>
      <c r="I57" s="599"/>
      <c r="J57" s="599"/>
      <c r="K57" s="599"/>
      <c r="L57" s="599"/>
      <c r="M57" s="599"/>
      <c r="N57" s="599"/>
    </row>
    <row r="58" spans="1:17" s="39" customFormat="1" ht="18" customHeight="1" x14ac:dyDescent="0.2">
      <c r="A58" s="318" t="s">
        <v>249</v>
      </c>
      <c r="B58" s="318"/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18"/>
      <c r="P58" s="318"/>
      <c r="Q58" s="69"/>
    </row>
    <row r="59" spans="1:17" ht="18" customHeight="1" x14ac:dyDescent="0.2">
      <c r="A59" s="89" t="s">
        <v>232</v>
      </c>
      <c r="B59" s="89"/>
      <c r="C59" s="89"/>
      <c r="D59" s="89"/>
      <c r="E59" s="89"/>
      <c r="F59" s="89"/>
      <c r="G59" s="89"/>
      <c r="H59" s="89"/>
      <c r="I59" s="89"/>
      <c r="J59" s="89"/>
    </row>
    <row r="60" spans="1:17" ht="18" customHeight="1" x14ac:dyDescent="0.2">
      <c r="A60" s="89" t="s">
        <v>233</v>
      </c>
      <c r="B60" s="89"/>
      <c r="C60" s="89"/>
      <c r="D60" s="89"/>
      <c r="E60" s="89"/>
      <c r="F60" s="89"/>
      <c r="G60" s="89"/>
      <c r="H60" s="89"/>
      <c r="I60" s="89"/>
      <c r="J60" s="89"/>
    </row>
    <row r="61" spans="1:17" ht="18" customHeight="1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</row>
    <row r="62" spans="1:17" ht="18" customHeight="1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</row>
    <row r="63" spans="1:17" ht="12.75" x14ac:dyDescent="0.2">
      <c r="A63" s="94" t="s">
        <v>76</v>
      </c>
    </row>
    <row r="64" spans="1:17" ht="12.75" x14ac:dyDescent="0.2">
      <c r="A64" s="88" t="s">
        <v>225</v>
      </c>
      <c r="B64" s="39"/>
      <c r="C64" s="39"/>
      <c r="D64" s="39"/>
      <c r="E64" s="39"/>
      <c r="F64" s="39"/>
      <c r="H64" s="44"/>
      <c r="I64" s="75"/>
    </row>
  </sheetData>
  <sheetProtection password="CAEB" sheet="1" objects="1" scenarios="1"/>
  <mergeCells count="1">
    <mergeCell ref="A56:B56"/>
  </mergeCells>
  <phoneticPr fontId="2" type="noConversion"/>
  <printOptions horizontalCentered="1" verticalCentered="1"/>
  <pageMargins left="0.39370078740157483" right="0.39370078740157483" top="0.39370078740157483" bottom="0.59055118110236227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13</vt:i4>
      </vt:variant>
      <vt:variant>
        <vt:lpstr>Pomenované rozsahy</vt:lpstr>
      </vt:variant>
      <vt:variant>
        <vt:i4>2</vt:i4>
      </vt:variant>
    </vt:vector>
  </HeadingPairs>
  <TitlesOfParts>
    <vt:vector size="15" baseType="lpstr">
      <vt:lpstr>Titulná strana</vt:lpstr>
      <vt:lpstr>1. modul</vt:lpstr>
      <vt:lpstr>2. modul_1</vt:lpstr>
      <vt:lpstr>2. modul_2</vt:lpstr>
      <vt:lpstr>2. modul_3</vt:lpstr>
      <vt:lpstr>2. modul_4</vt:lpstr>
      <vt:lpstr>2. modul_5</vt:lpstr>
      <vt:lpstr>3. a 4. modul</vt:lpstr>
      <vt:lpstr>5. modul_1</vt:lpstr>
      <vt:lpstr>5. modul_2</vt:lpstr>
      <vt:lpstr>6. modul_1</vt:lpstr>
      <vt:lpstr>6. modul_2</vt:lpstr>
      <vt:lpstr>7. modul</vt:lpstr>
      <vt:lpstr>'3. a 4. modul'!Oblasť_tlače</vt:lpstr>
      <vt:lpstr>'7. modul'!Oblasť_tlače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hrncirik</dc:creator>
  <cp:lastModifiedBy>Andrea Čápková</cp:lastModifiedBy>
  <cp:lastPrinted>2014-02-14T09:44:55Z</cp:lastPrinted>
  <dcterms:created xsi:type="dcterms:W3CDTF">2006-03-07T11:27:48Z</dcterms:created>
  <dcterms:modified xsi:type="dcterms:W3CDTF">2020-07-30T11:35:58Z</dcterms:modified>
</cp:coreProperties>
</file>